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Your numbers" sheetId="2" state="visible" r:id="rId2"/>
    <sheet xmlns:r="http://schemas.openxmlformats.org/officeDocument/2006/relationships" name="Five-year view" sheetId="3" state="visible" r:id="rId3"/>
    <sheet xmlns:r="http://schemas.openxmlformats.org/officeDocument/2006/relationships" name="Founder offer" sheetId="4" state="visible" r:id="rId4"/>
    <sheet xmlns:r="http://schemas.openxmlformats.org/officeDocument/2006/relationships" name="Founder lis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0.0"/>
    <numFmt numFmtId="166" formatCode="dd mmm yyyy"/>
  </numFmts>
  <fonts count="11">
    <font>
      <name val="Calibri"/>
      <family val="2"/>
      <color theme="1"/>
      <sz val="11"/>
      <scheme val="minor"/>
    </font>
    <font>
      <b val="1"/>
      <sz val="16"/>
    </font>
    <font>
      <color rgb="006B6B6B"/>
      <sz val="10"/>
    </font>
    <font>
      <b val="1"/>
    </font>
    <font/>
    <font>
      <color rgb="006B6B6B"/>
    </font>
    <font>
      <i val="1"/>
      <color rgb="006B6B6B"/>
    </font>
    <font>
      <b val="1"/>
      <sz val="14"/>
    </font>
    <font>
      <sz val="12"/>
    </font>
    <font>
      <color rgb="001155CC"/>
      <u val="single"/>
    </font>
    <font>
      <i val="1"/>
      <color rgb="006B6B6B"/>
      <sz val="10"/>
    </font>
  </fonts>
  <fills count="6">
    <fill>
      <patternFill/>
    </fill>
    <fill>
      <patternFill patternType="gray125"/>
    </fill>
    <fill>
      <patternFill patternType="solid">
        <fgColor rgb="00FFE32E"/>
      </patternFill>
    </fill>
    <fill>
      <patternFill patternType="solid">
        <fgColor rgb="00FFFBE5"/>
      </patternFill>
    </fill>
    <fill>
      <patternFill patternType="solid">
        <fgColor rgb="00FFF7C2"/>
      </patternFill>
    </fill>
    <fill>
      <patternFill patternType="solid">
        <fgColor rgb="00EEF4E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3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10" fillId="0" borderId="0" pivotButton="0" quotePrefix="0" xfId="0"/>
    <xf numFmtId="0" fontId="2" fillId="0" borderId="0" pivotButton="0" quotePrefix="0" xfId="0"/>
    <xf numFmtId="3" fontId="4" fillId="3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" fontId="4" fillId="3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0" borderId="0" pivotButton="0" quotePrefix="0" xfId="0"/>
    <xf numFmtId="0" fontId="3" fillId="4" borderId="1" applyAlignment="1" pivotButton="0" quotePrefix="0" xfId="0">
      <alignment vertical="top" wrapText="1"/>
    </xf>
    <xf numFmtId="4" fontId="4" fillId="5" borderId="1" applyAlignment="1" pivotButton="0" quotePrefix="0" xfId="0">
      <alignment vertical="top" wrapText="1"/>
    </xf>
    <xf numFmtId="9" fontId="4" fillId="5" borderId="1" applyAlignment="1" pivotButton="0" quotePrefix="0" xfId="0">
      <alignment vertical="top" wrapText="1"/>
    </xf>
    <xf numFmtId="165" fontId="4" fillId="5" borderId="1" applyAlignment="1" pivotButton="0" quotePrefix="0" xfId="0">
      <alignment vertical="top" wrapText="1"/>
    </xf>
    <xf numFmtId="3" fontId="4" fillId="5" borderId="1" applyAlignment="1" pivotButton="0" quotePrefix="0" xfId="0">
      <alignment vertical="top" wrapText="1"/>
    </xf>
    <xf numFmtId="3" fontId="3" fillId="5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9" fontId="3" fillId="5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66" fontId="4" fillId="3" borderId="1" applyAlignment="1" pivotButton="0" quotePrefix="0" xfId="0">
      <alignment vertical="top" wrapText="1"/>
    </xf>
    <xf numFmtId="0" fontId="7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drewwallis.com/learn/how-to-price-gym-membership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26" customWidth="1" min="1" max="1"/>
    <col width="100" customWidth="1" min="2" max="2"/>
  </cols>
  <sheetData>
    <row r="1">
      <c r="A1" s="1" t="inlineStr">
        <is>
          <t>Start here: the Founding Member Rate Planner</t>
        </is>
      </c>
    </row>
    <row r="2">
      <c r="A2" s="2" t="inlineStr">
        <is>
          <t>See what a founder rate costs you over five years before you promise it, then write the rules.</t>
        </is>
      </c>
    </row>
    <row r="3">
      <c r="A3" s="3" t="inlineStr">
        <is>
          <t>Read the full guide, with examples: How to price gym and studio memberships</t>
        </is>
      </c>
    </row>
    <row r="5">
      <c r="A5" s="4" t="inlineStr">
        <is>
          <t>How to use it (about 30 minutes)</t>
        </is>
      </c>
      <c r="B5" s="4" t="inlineStr"/>
    </row>
    <row r="6" ht="34" customHeight="1">
      <c r="A6" s="5" t="inlineStr">
        <is>
          <t>1. Fill in Your numbers</t>
        </is>
      </c>
      <c r="B6" s="6" t="inlineStr">
        <is>
          <t>Your standard rate, founder rate, number of places, costs and planned price rises. Then choose a founder rule from the list.</t>
        </is>
      </c>
    </row>
    <row r="7" ht="34" customHeight="1">
      <c r="A7" s="5" t="inlineStr">
        <is>
          <t>2. Read the table</t>
        </is>
      </c>
      <c r="B7" s="6" t="inlineStr">
        <is>
          <t>See your founder rate against standard and against your costs, year by year, and the total discount over five years.</t>
        </is>
      </c>
    </row>
    <row r="8" ht="34" customHeight="1">
      <c r="A8" s="5" t="inlineStr">
        <is>
          <t>3. Try the other rules</t>
        </is>
      </c>
      <c r="B8" s="6" t="inlineStr">
        <is>
          <t>Switch the founder rule and watch the totals change. Pick the one you can still afford in year five.</t>
        </is>
      </c>
    </row>
    <row r="9" ht="34" customHeight="1">
      <c r="A9" s="5" t="inlineStr">
        <is>
          <t>4. Write your offer</t>
        </is>
      </c>
      <c r="B9" s="6" t="inlineStr">
        <is>
          <t>Use the Founder offer tab to decide every rule before you sell a single place.</t>
        </is>
      </c>
    </row>
    <row r="10" ht="34" customHeight="1">
      <c r="A10" s="5" t="inlineStr">
        <is>
          <t>5. Track your founders</t>
        </is>
      </c>
      <c r="B10" s="6" t="inlineStr">
        <is>
          <t>Add each founder to the Founder list. When someone cancels, add the date and they lose the founder rate.</t>
        </is>
      </c>
    </row>
    <row r="12">
      <c r="A12" s="4" t="inlineStr">
        <is>
          <t>What each tab does</t>
        </is>
      </c>
      <c r="B12" s="4" t="inlineStr"/>
    </row>
    <row r="13" ht="34" customHeight="1">
      <c r="A13" s="5" t="inlineStr">
        <is>
          <t>Your numbers</t>
        </is>
      </c>
      <c r="B13" s="6" t="inlineStr">
        <is>
          <t>Your inputs, the four founder rules and a five-year summary. The warning shows the year a founder rate would fall below your costs.</t>
        </is>
      </c>
    </row>
    <row r="14" ht="34" customHeight="1">
      <c r="A14" s="5" t="inlineStr">
        <is>
          <t>Five-year view</t>
        </is>
      </c>
      <c r="B14" s="6" t="inlineStr">
        <is>
          <t>The month-by-month working behind the summary. You do not need to change anything here.</t>
        </is>
      </c>
    </row>
    <row r="15" ht="34" customHeight="1">
      <c r="A15" s="5" t="inlineStr">
        <is>
          <t>Founder offer</t>
        </is>
      </c>
      <c r="B15" s="6" t="inlineStr">
        <is>
          <t>A checklist of every decision, with example wording.</t>
        </is>
      </c>
    </row>
    <row r="16" ht="34" customHeight="1">
      <c r="A16" s="5" t="inlineStr">
        <is>
          <t>Founder list</t>
        </is>
      </c>
      <c r="B16" s="6" t="inlineStr">
        <is>
          <t>Up to 50 founders, with a status that works itself out.</t>
        </is>
      </c>
    </row>
    <row r="18">
      <c r="A18" s="4" t="inlineStr">
        <is>
          <t>Three rules worth remembering</t>
        </is>
      </c>
      <c r="B18" s="4" t="inlineStr"/>
    </row>
    <row r="19" ht="34" customHeight="1">
      <c r="A19" s="5" t="inlineStr">
        <is>
          <t>Small and real</t>
        </is>
      </c>
      <c r="B19" s="6" t="inlineStr">
        <is>
          <t>A fixed number of places and a real closing date. Never reopen the offer.</t>
        </is>
      </c>
    </row>
    <row r="20" ht="34" customHeight="1">
      <c r="A20" s="5" t="inlineStr">
        <is>
          <t>Continuous or lost</t>
        </is>
      </c>
      <c r="B20" s="6" t="inlineStr">
        <is>
          <t>Founders keep the rate while their membership is continuous. Cancel, and they come back at the going rate.</t>
        </is>
      </c>
    </row>
    <row r="21" ht="34" customHeight="1">
      <c r="A21" s="5" t="inlineStr">
        <is>
          <t>Check your margin</t>
        </is>
      </c>
      <c r="B21" s="6" t="inlineStr">
        <is>
          <t>A frozen rate gets cheaper every year as your costs rise. Know the year it stops paying for itself.</t>
        </is>
      </c>
    </row>
    <row r="23">
      <c r="A23" s="7" t="inlineStr">
        <is>
          <t>Template from andrewwallis.com. Make your own copy before you edit it.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60" customWidth="1" min="3" max="3"/>
    <col width="14" customWidth="1" min="4" max="4"/>
    <col width="16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Your founding member numbers</t>
        </is>
      </c>
    </row>
    <row r="2">
      <c r="A2" s="8" t="inlineStr">
        <is>
          <t>Fill in the yellow cells. Everything in green works itself out. Use your own currency: the examples are in US dollars.</t>
        </is>
      </c>
    </row>
    <row r="4">
      <c r="A4" s="4" t="inlineStr">
        <is>
          <t>Your numbers</t>
        </is>
      </c>
      <c r="B4" s="4" t="inlineStr">
        <is>
          <t>Yours</t>
        </is>
      </c>
      <c r="C4" s="4" t="inlineStr">
        <is>
          <t>What it means</t>
        </is>
      </c>
    </row>
    <row r="5" ht="32" customHeight="1">
      <c r="A5" s="5" t="inlineStr">
        <is>
          <t>Standard monthly rate</t>
        </is>
      </c>
      <c r="B5" s="9" t="n">
        <v>189</v>
      </c>
      <c r="C5" s="10" t="inlineStr">
        <is>
          <t>What a new member pays per month once you open.</t>
        </is>
      </c>
    </row>
    <row r="6" ht="32" customHeight="1">
      <c r="A6" s="5" t="inlineStr">
        <is>
          <t>Founder monthly rate</t>
        </is>
      </c>
      <c r="B6" s="9" t="n">
        <v>149</v>
      </c>
      <c r="C6" s="10" t="inlineStr">
        <is>
          <t>What founders pay. Most founder rates are 10 to 25% below standard.</t>
        </is>
      </c>
    </row>
    <row r="7" ht="32" customHeight="1">
      <c r="A7" s="5" t="inlineStr">
        <is>
          <t>Founder places</t>
        </is>
      </c>
      <c r="B7" s="11" t="n">
        <v>25</v>
      </c>
      <c r="C7" s="10" t="inlineStr">
        <is>
          <t>Keep it small and real: 20 to 50 places is typical.</t>
        </is>
      </c>
    </row>
    <row r="8" ht="32" customHeight="1">
      <c r="A8" s="5" t="inlineStr">
        <is>
          <t>Founders who leave each month</t>
        </is>
      </c>
      <c r="B8" s="12" t="n">
        <v>0.03</v>
      </c>
      <c r="C8" s="10" t="inlineStr">
        <is>
          <t>Your best guess. 3% a month means about 70 of every 100 founders are still with you after a year.</t>
        </is>
      </c>
    </row>
    <row r="9" ht="32" customHeight="1">
      <c r="A9" s="5" t="inlineStr">
        <is>
          <t>Yearly price rise for everyone else</t>
        </is>
      </c>
      <c r="B9" s="12" t="n">
        <v>0.05</v>
      </c>
      <c r="C9" s="10" t="inlineStr">
        <is>
          <t>How much you plan to raise standard rates each year.</t>
        </is>
      </c>
    </row>
    <row r="10" ht="32" customHeight="1">
      <c r="A10" s="5" t="inlineStr">
        <is>
          <t>Cost to serve one member each month</t>
        </is>
      </c>
      <c r="B10" s="9" t="n">
        <v>110</v>
      </c>
      <c r="C10" s="10" t="inlineStr">
        <is>
          <t>Your monthly costs divided by the members you have at capacity. The margin calculator on andrewwallis.com helps.</t>
        </is>
      </c>
    </row>
    <row r="11" ht="32" customHeight="1">
      <c r="A11" s="5" t="inlineStr">
        <is>
          <t>Yearly rise in your costs</t>
        </is>
      </c>
      <c r="B11" s="12" t="n">
        <v>0.04</v>
      </c>
      <c r="C11" s="10" t="inlineStr">
        <is>
          <t>Rent, wages, software and equipment usually go up every year.</t>
        </is>
      </c>
    </row>
    <row r="12" ht="32" customHeight="1">
      <c r="A12" s="5" t="inlineStr">
        <is>
          <t>Founder rule</t>
        </is>
      </c>
      <c r="B12" s="13" t="inlineStr">
        <is>
          <t>Locked while active</t>
        </is>
      </c>
      <c r="C12" s="10" t="inlineStr">
        <is>
          <t>Choose from the list: what happens to the founder rate when everyone else's goes up.</t>
        </is>
      </c>
    </row>
    <row r="13">
      <c r="A13" s="14" t="inlineStr">
        <is>
          <t>The four founder rules</t>
        </is>
      </c>
    </row>
    <row r="14" ht="30" customHeight="1">
      <c r="A14" s="5" t="inlineStr">
        <is>
          <t>Locked while active</t>
        </is>
      </c>
      <c r="C14" s="6" t="inlineStr">
        <is>
          <t>Founders keep their rate for as long as their membership is continuous. If they cancel and come back, they pay the going rate.</t>
        </is>
      </c>
    </row>
    <row r="15" ht="30" customHeight="1">
      <c r="A15" s="5" t="inlineStr">
        <is>
          <t>Same rise as everyone</t>
        </is>
      </c>
      <c r="C15" s="6" t="inlineStr">
        <is>
          <t>Founders keep the same gap below standard, so their rate goes up by the same percentage each year.</t>
        </is>
      </c>
    </row>
    <row r="16" ht="30" customHeight="1">
      <c r="A16" s="5" t="inlineStr">
        <is>
          <t>Half the rise</t>
        </is>
      </c>
      <c r="C16" s="6" t="inlineStr">
        <is>
          <t>Founders get a rise each year, but half the size of everyone else's.</t>
        </is>
      </c>
    </row>
    <row r="17" ht="30" customHeight="1">
      <c r="A17" s="5" t="inlineStr">
        <is>
          <t>Founder rate for 12 months</t>
        </is>
      </c>
      <c r="C17" s="6" t="inlineStr">
        <is>
          <t>Founders pay the founder rate for their first year, then move to the standard rate.</t>
        </is>
      </c>
    </row>
    <row r="19" ht="46" customHeight="1">
      <c r="A19" s="4" t="inlineStr">
        <is>
          <t>Year</t>
        </is>
      </c>
      <c r="B19" s="4" t="inlineStr">
        <is>
          <t>Standard rate</t>
        </is>
      </c>
      <c r="C19" s="4" t="inlineStr">
        <is>
          <t>Founder rate</t>
        </is>
      </c>
      <c r="D19" s="4" t="inlineStr">
        <is>
          <t>Founder rate as % of standard</t>
        </is>
      </c>
      <c r="E19" s="4" t="inlineStr">
        <is>
          <t>Founders still with you (end of year)</t>
        </is>
      </c>
      <c r="F19" s="4" t="inlineStr">
        <is>
          <t>Cost to serve one member</t>
        </is>
      </c>
      <c r="G19" s="4" t="inlineStr">
        <is>
          <t>Margin per founder each month</t>
        </is>
      </c>
      <c r="H19" s="4" t="inlineStr">
        <is>
          <t>Founder income that year</t>
        </is>
      </c>
      <c r="I19" s="4" t="inlineStr">
        <is>
          <t>Discount given that year</t>
        </is>
      </c>
    </row>
    <row r="20">
      <c r="A20" s="15" t="n">
        <v>1</v>
      </c>
      <c r="B20" s="16">
        <f>'Five-year view'!C5</f>
        <v/>
      </c>
      <c r="C20" s="16">
        <f>'Five-year view'!D5</f>
        <v/>
      </c>
      <c r="D20" s="17">
        <f>IF(B20&gt;0,C20/B20,"")</f>
        <v/>
      </c>
      <c r="E20" s="18">
        <f>'Five-year view'!F16</f>
        <v/>
      </c>
      <c r="F20" s="16">
        <f>'Five-year view'!E5</f>
        <v/>
      </c>
      <c r="G20" s="16">
        <f>C20-F20</f>
        <v/>
      </c>
      <c r="H20" s="19">
        <f>SUMIF('Five-year view'!$B$5:$B$64,A20,'Five-year view'!$G$5:$G$64)</f>
        <v/>
      </c>
      <c r="I20" s="19">
        <f>SUMIF('Five-year view'!$B$5:$B$64,A20,'Five-year view'!$H$5:$H$64)</f>
        <v/>
      </c>
    </row>
    <row r="21">
      <c r="A21" s="15" t="n">
        <v>2</v>
      </c>
      <c r="B21" s="16">
        <f>'Five-year view'!C17</f>
        <v/>
      </c>
      <c r="C21" s="16">
        <f>'Five-year view'!D17</f>
        <v/>
      </c>
      <c r="D21" s="17">
        <f>IF(B21&gt;0,C21/B21,"")</f>
        <v/>
      </c>
      <c r="E21" s="18">
        <f>'Five-year view'!F28</f>
        <v/>
      </c>
      <c r="F21" s="16">
        <f>'Five-year view'!E17</f>
        <v/>
      </c>
      <c r="G21" s="16">
        <f>C21-F21</f>
        <v/>
      </c>
      <c r="H21" s="19">
        <f>SUMIF('Five-year view'!$B$5:$B$64,A21,'Five-year view'!$G$5:$G$64)</f>
        <v/>
      </c>
      <c r="I21" s="19">
        <f>SUMIF('Five-year view'!$B$5:$B$64,A21,'Five-year view'!$H$5:$H$64)</f>
        <v/>
      </c>
    </row>
    <row r="22">
      <c r="A22" s="15" t="n">
        <v>3</v>
      </c>
      <c r="B22" s="16">
        <f>'Five-year view'!C29</f>
        <v/>
      </c>
      <c r="C22" s="16">
        <f>'Five-year view'!D29</f>
        <v/>
      </c>
      <c r="D22" s="17">
        <f>IF(B22&gt;0,C22/B22,"")</f>
        <v/>
      </c>
      <c r="E22" s="18">
        <f>'Five-year view'!F40</f>
        <v/>
      </c>
      <c r="F22" s="16">
        <f>'Five-year view'!E29</f>
        <v/>
      </c>
      <c r="G22" s="16">
        <f>C22-F22</f>
        <v/>
      </c>
      <c r="H22" s="19">
        <f>SUMIF('Five-year view'!$B$5:$B$64,A22,'Five-year view'!$G$5:$G$64)</f>
        <v/>
      </c>
      <c r="I22" s="19">
        <f>SUMIF('Five-year view'!$B$5:$B$64,A22,'Five-year view'!$H$5:$H$64)</f>
        <v/>
      </c>
    </row>
    <row r="23">
      <c r="A23" s="15" t="n">
        <v>4</v>
      </c>
      <c r="B23" s="16">
        <f>'Five-year view'!C41</f>
        <v/>
      </c>
      <c r="C23" s="16">
        <f>'Five-year view'!D41</f>
        <v/>
      </c>
      <c r="D23" s="17">
        <f>IF(B23&gt;0,C23/B23,"")</f>
        <v/>
      </c>
      <c r="E23" s="18">
        <f>'Five-year view'!F52</f>
        <v/>
      </c>
      <c r="F23" s="16">
        <f>'Five-year view'!E41</f>
        <v/>
      </c>
      <c r="G23" s="16">
        <f>C23-F23</f>
        <v/>
      </c>
      <c r="H23" s="19">
        <f>SUMIF('Five-year view'!$B$5:$B$64,A23,'Five-year view'!$G$5:$G$64)</f>
        <v/>
      </c>
      <c r="I23" s="19">
        <f>SUMIF('Five-year view'!$B$5:$B$64,A23,'Five-year view'!$H$5:$H$64)</f>
        <v/>
      </c>
    </row>
    <row r="24">
      <c r="A24" s="15" t="n">
        <v>5</v>
      </c>
      <c r="B24" s="16">
        <f>'Five-year view'!C53</f>
        <v/>
      </c>
      <c r="C24" s="16">
        <f>'Five-year view'!D53</f>
        <v/>
      </c>
      <c r="D24" s="17">
        <f>IF(B24&gt;0,C24/B24,"")</f>
        <v/>
      </c>
      <c r="E24" s="18">
        <f>'Five-year view'!F64</f>
        <v/>
      </c>
      <c r="F24" s="16">
        <f>'Five-year view'!E53</f>
        <v/>
      </c>
      <c r="G24" s="16">
        <f>C24-F24</f>
        <v/>
      </c>
      <c r="H24" s="19">
        <f>SUMIF('Five-year view'!$B$5:$B$64,A24,'Five-year view'!$G$5:$G$64)</f>
        <v/>
      </c>
      <c r="I24" s="19">
        <f>SUMIF('Five-year view'!$B$5:$B$64,A24,'Five-year view'!$H$5:$H$64)</f>
        <v/>
      </c>
    </row>
    <row r="25">
      <c r="A25" s="5" t="inlineStr">
        <is>
          <t>Five-year totals</t>
        </is>
      </c>
      <c r="B25" s="6" t="n"/>
      <c r="C25" s="6" t="n"/>
      <c r="D25" s="6" t="n"/>
      <c r="E25" s="6" t="n"/>
      <c r="F25" s="6" t="n"/>
      <c r="G25" s="6" t="n"/>
      <c r="H25" s="20">
        <f>SUM(H20:H24)</f>
        <v/>
      </c>
      <c r="I25" s="20">
        <f>SUM(I20:I24)</f>
        <v/>
      </c>
    </row>
    <row r="27" ht="32" customHeight="1">
      <c r="A27" s="5" t="inlineStr">
        <is>
          <t>Founder rate falls below your cost to serve in</t>
        </is>
      </c>
      <c r="B27" s="21">
        <f>IF(MIN('Five-year view'!J5:J64)&gt;5,"Not within 5 years","Year "&amp;MIN('Five-year view'!J5:J64))</f>
        <v/>
      </c>
      <c r="C27" s="10" t="inlineStr">
        <is>
          <t>If this shows a year, every founder costs you money from then on. Choose a different rule, or raise the founder rate before you launch.</t>
        </is>
      </c>
    </row>
    <row r="28" ht="32" customHeight="1">
      <c r="A28" s="5" t="inlineStr">
        <is>
          <t>Discount given, as a share of founder income</t>
        </is>
      </c>
      <c r="B28" s="22">
        <f>IF(H25&gt;0,I25/H25,"")</f>
        <v/>
      </c>
      <c r="C28" s="10" t="inlineStr">
        <is>
          <t>The price of your founders' loyalty. Weigh it against what a founder brings you: referrals, word of mouth and a busy launch.</t>
        </is>
      </c>
    </row>
  </sheetData>
  <dataValidations count="1">
    <dataValidation sqref="B12" showDropDown="0" showInputMessage="0" showErrorMessage="0" allowBlank="0" type="list">
      <formula1>"Locked while active,Same rise as everyone,Half the rise,Founder rate for 12 months"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6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7" customWidth="1" min="2" max="2"/>
    <col width="11" customWidth="1" min="3" max="3"/>
    <col width="11" customWidth="1" min="4" max="4"/>
    <col width="12" customWidth="1" min="5" max="5"/>
    <col width="12" customWidth="1" min="6" max="6"/>
    <col width="11" customWidth="1" min="7" max="7"/>
    <col width="11" customWidth="1" min="8" max="8"/>
    <col width="11" customWidth="1" min="9" max="9"/>
    <col width="10" customWidth="1" min="10" max="10"/>
  </cols>
  <sheetData>
    <row r="1">
      <c r="A1" s="1" t="inlineStr">
        <is>
          <t>Five-year view, month by month</t>
        </is>
      </c>
    </row>
    <row r="2">
      <c r="A2" s="8" t="inlineStr">
        <is>
          <t>Works itself out from Your numbers. Founders still with you is an expected number, so it can show part of a person.</t>
        </is>
      </c>
    </row>
    <row r="4">
      <c r="A4" s="4" t="inlineStr">
        <is>
          <t>Month</t>
        </is>
      </c>
      <c r="B4" s="4" t="inlineStr">
        <is>
          <t>Year</t>
        </is>
      </c>
      <c r="C4" s="4" t="inlineStr">
        <is>
          <t>Standard rate</t>
        </is>
      </c>
      <c r="D4" s="4" t="inlineStr">
        <is>
          <t>Founder rate</t>
        </is>
      </c>
      <c r="E4" s="4" t="inlineStr">
        <is>
          <t>Cost to serve one member</t>
        </is>
      </c>
      <c r="F4" s="4" t="inlineStr">
        <is>
          <t>Founders still with you</t>
        </is>
      </c>
      <c r="G4" s="4" t="inlineStr">
        <is>
          <t>Founder income</t>
        </is>
      </c>
      <c r="H4" s="4" t="inlineStr">
        <is>
          <t>Discount given</t>
        </is>
      </c>
      <c r="I4" s="4" t="inlineStr">
        <is>
          <t>Margin per founder</t>
        </is>
      </c>
      <c r="J4" s="4" t="inlineStr">
        <is>
          <t>Below cost (year)</t>
        </is>
      </c>
    </row>
    <row r="5">
      <c r="A5" s="6" t="n">
        <v>1</v>
      </c>
      <c r="B5" s="23">
        <f>INT((A5-1)/12)+1</f>
        <v/>
      </c>
      <c r="C5" s="16">
        <f>'Your numbers'!$B$5*(1+'Your numbers'!$B$9)^(B5-1)</f>
        <v/>
      </c>
      <c r="D5" s="16">
        <f>IF('Your numbers'!$B$12="Same rise as everyone",'Your numbers'!$B$6*(1+'Your numbers'!$B$9)^(B5-1),IF('Your numbers'!$B$12="Half the rise",'Your numbers'!$B$6*(1+'Your numbers'!$B$9/2)^(B5-1),IF('Your numbers'!$B$12="Founder rate for 12 months",IF(B5=1,'Your numbers'!$B$6,C5),'Your numbers'!$B$6)))</f>
        <v/>
      </c>
      <c r="E5" s="16">
        <f>'Your numbers'!$B$10*(1+'Your numbers'!$B$11)^(B5-1)</f>
        <v/>
      </c>
      <c r="F5" s="18">
        <f>'Your numbers'!$B$7*(1-'Your numbers'!$B$8)^(A5-1)</f>
        <v/>
      </c>
      <c r="G5" s="19">
        <f>F5*D5</f>
        <v/>
      </c>
      <c r="H5" s="19">
        <f>F5*(C5-D5)</f>
        <v/>
      </c>
      <c r="I5" s="16">
        <f>D5-E5</f>
        <v/>
      </c>
      <c r="J5" s="23">
        <f>IF(I5&lt;0,B5,99)</f>
        <v/>
      </c>
    </row>
    <row r="6">
      <c r="A6" s="6" t="n">
        <v>2</v>
      </c>
      <c r="B6" s="23">
        <f>INT((A6-1)/12)+1</f>
        <v/>
      </c>
      <c r="C6" s="16">
        <f>'Your numbers'!$B$5*(1+'Your numbers'!$B$9)^(B6-1)</f>
        <v/>
      </c>
      <c r="D6" s="16">
        <f>IF('Your numbers'!$B$12="Same rise as everyone",'Your numbers'!$B$6*(1+'Your numbers'!$B$9)^(B6-1),IF('Your numbers'!$B$12="Half the rise",'Your numbers'!$B$6*(1+'Your numbers'!$B$9/2)^(B6-1),IF('Your numbers'!$B$12="Founder rate for 12 months",IF(B6=1,'Your numbers'!$B$6,C6),'Your numbers'!$B$6)))</f>
        <v/>
      </c>
      <c r="E6" s="16">
        <f>'Your numbers'!$B$10*(1+'Your numbers'!$B$11)^(B6-1)</f>
        <v/>
      </c>
      <c r="F6" s="18">
        <f>'Your numbers'!$B$7*(1-'Your numbers'!$B$8)^(A6-1)</f>
        <v/>
      </c>
      <c r="G6" s="19">
        <f>F6*D6</f>
        <v/>
      </c>
      <c r="H6" s="19">
        <f>F6*(C6-D6)</f>
        <v/>
      </c>
      <c r="I6" s="16">
        <f>D6-E6</f>
        <v/>
      </c>
      <c r="J6" s="23">
        <f>IF(I6&lt;0,B6,99)</f>
        <v/>
      </c>
    </row>
    <row r="7">
      <c r="A7" s="6" t="n">
        <v>3</v>
      </c>
      <c r="B7" s="23">
        <f>INT((A7-1)/12)+1</f>
        <v/>
      </c>
      <c r="C7" s="16">
        <f>'Your numbers'!$B$5*(1+'Your numbers'!$B$9)^(B7-1)</f>
        <v/>
      </c>
      <c r="D7" s="16">
        <f>IF('Your numbers'!$B$12="Same rise as everyone",'Your numbers'!$B$6*(1+'Your numbers'!$B$9)^(B7-1),IF('Your numbers'!$B$12="Half the rise",'Your numbers'!$B$6*(1+'Your numbers'!$B$9/2)^(B7-1),IF('Your numbers'!$B$12="Founder rate for 12 months",IF(B7=1,'Your numbers'!$B$6,C7),'Your numbers'!$B$6)))</f>
        <v/>
      </c>
      <c r="E7" s="16">
        <f>'Your numbers'!$B$10*(1+'Your numbers'!$B$11)^(B7-1)</f>
        <v/>
      </c>
      <c r="F7" s="18">
        <f>'Your numbers'!$B$7*(1-'Your numbers'!$B$8)^(A7-1)</f>
        <v/>
      </c>
      <c r="G7" s="19">
        <f>F7*D7</f>
        <v/>
      </c>
      <c r="H7" s="19">
        <f>F7*(C7-D7)</f>
        <v/>
      </c>
      <c r="I7" s="16">
        <f>D7-E7</f>
        <v/>
      </c>
      <c r="J7" s="23">
        <f>IF(I7&lt;0,B7,99)</f>
        <v/>
      </c>
    </row>
    <row r="8">
      <c r="A8" s="6" t="n">
        <v>4</v>
      </c>
      <c r="B8" s="23">
        <f>INT((A8-1)/12)+1</f>
        <v/>
      </c>
      <c r="C8" s="16">
        <f>'Your numbers'!$B$5*(1+'Your numbers'!$B$9)^(B8-1)</f>
        <v/>
      </c>
      <c r="D8" s="16">
        <f>IF('Your numbers'!$B$12="Same rise as everyone",'Your numbers'!$B$6*(1+'Your numbers'!$B$9)^(B8-1),IF('Your numbers'!$B$12="Half the rise",'Your numbers'!$B$6*(1+'Your numbers'!$B$9/2)^(B8-1),IF('Your numbers'!$B$12="Founder rate for 12 months",IF(B8=1,'Your numbers'!$B$6,C8),'Your numbers'!$B$6)))</f>
        <v/>
      </c>
      <c r="E8" s="16">
        <f>'Your numbers'!$B$10*(1+'Your numbers'!$B$11)^(B8-1)</f>
        <v/>
      </c>
      <c r="F8" s="18">
        <f>'Your numbers'!$B$7*(1-'Your numbers'!$B$8)^(A8-1)</f>
        <v/>
      </c>
      <c r="G8" s="19">
        <f>F8*D8</f>
        <v/>
      </c>
      <c r="H8" s="19">
        <f>F8*(C8-D8)</f>
        <v/>
      </c>
      <c r="I8" s="16">
        <f>D8-E8</f>
        <v/>
      </c>
      <c r="J8" s="23">
        <f>IF(I8&lt;0,B8,99)</f>
        <v/>
      </c>
    </row>
    <row r="9">
      <c r="A9" s="6" t="n">
        <v>5</v>
      </c>
      <c r="B9" s="23">
        <f>INT((A9-1)/12)+1</f>
        <v/>
      </c>
      <c r="C9" s="16">
        <f>'Your numbers'!$B$5*(1+'Your numbers'!$B$9)^(B9-1)</f>
        <v/>
      </c>
      <c r="D9" s="16">
        <f>IF('Your numbers'!$B$12="Same rise as everyone",'Your numbers'!$B$6*(1+'Your numbers'!$B$9)^(B9-1),IF('Your numbers'!$B$12="Half the rise",'Your numbers'!$B$6*(1+'Your numbers'!$B$9/2)^(B9-1),IF('Your numbers'!$B$12="Founder rate for 12 months",IF(B9=1,'Your numbers'!$B$6,C9),'Your numbers'!$B$6)))</f>
        <v/>
      </c>
      <c r="E9" s="16">
        <f>'Your numbers'!$B$10*(1+'Your numbers'!$B$11)^(B9-1)</f>
        <v/>
      </c>
      <c r="F9" s="18">
        <f>'Your numbers'!$B$7*(1-'Your numbers'!$B$8)^(A9-1)</f>
        <v/>
      </c>
      <c r="G9" s="19">
        <f>F9*D9</f>
        <v/>
      </c>
      <c r="H9" s="19">
        <f>F9*(C9-D9)</f>
        <v/>
      </c>
      <c r="I9" s="16">
        <f>D9-E9</f>
        <v/>
      </c>
      <c r="J9" s="23">
        <f>IF(I9&lt;0,B9,99)</f>
        <v/>
      </c>
    </row>
    <row r="10">
      <c r="A10" s="6" t="n">
        <v>6</v>
      </c>
      <c r="B10" s="23">
        <f>INT((A10-1)/12)+1</f>
        <v/>
      </c>
      <c r="C10" s="16">
        <f>'Your numbers'!$B$5*(1+'Your numbers'!$B$9)^(B10-1)</f>
        <v/>
      </c>
      <c r="D10" s="16">
        <f>IF('Your numbers'!$B$12="Same rise as everyone",'Your numbers'!$B$6*(1+'Your numbers'!$B$9)^(B10-1),IF('Your numbers'!$B$12="Half the rise",'Your numbers'!$B$6*(1+'Your numbers'!$B$9/2)^(B10-1),IF('Your numbers'!$B$12="Founder rate for 12 months",IF(B10=1,'Your numbers'!$B$6,C10),'Your numbers'!$B$6)))</f>
        <v/>
      </c>
      <c r="E10" s="16">
        <f>'Your numbers'!$B$10*(1+'Your numbers'!$B$11)^(B10-1)</f>
        <v/>
      </c>
      <c r="F10" s="18">
        <f>'Your numbers'!$B$7*(1-'Your numbers'!$B$8)^(A10-1)</f>
        <v/>
      </c>
      <c r="G10" s="19">
        <f>F10*D10</f>
        <v/>
      </c>
      <c r="H10" s="19">
        <f>F10*(C10-D10)</f>
        <v/>
      </c>
      <c r="I10" s="16">
        <f>D10-E10</f>
        <v/>
      </c>
      <c r="J10" s="23">
        <f>IF(I10&lt;0,B10,99)</f>
        <v/>
      </c>
    </row>
    <row r="11">
      <c r="A11" s="6" t="n">
        <v>7</v>
      </c>
      <c r="B11" s="23">
        <f>INT((A11-1)/12)+1</f>
        <v/>
      </c>
      <c r="C11" s="16">
        <f>'Your numbers'!$B$5*(1+'Your numbers'!$B$9)^(B11-1)</f>
        <v/>
      </c>
      <c r="D11" s="16">
        <f>IF('Your numbers'!$B$12="Same rise as everyone",'Your numbers'!$B$6*(1+'Your numbers'!$B$9)^(B11-1),IF('Your numbers'!$B$12="Half the rise",'Your numbers'!$B$6*(1+'Your numbers'!$B$9/2)^(B11-1),IF('Your numbers'!$B$12="Founder rate for 12 months",IF(B11=1,'Your numbers'!$B$6,C11),'Your numbers'!$B$6)))</f>
        <v/>
      </c>
      <c r="E11" s="16">
        <f>'Your numbers'!$B$10*(1+'Your numbers'!$B$11)^(B11-1)</f>
        <v/>
      </c>
      <c r="F11" s="18">
        <f>'Your numbers'!$B$7*(1-'Your numbers'!$B$8)^(A11-1)</f>
        <v/>
      </c>
      <c r="G11" s="19">
        <f>F11*D11</f>
        <v/>
      </c>
      <c r="H11" s="19">
        <f>F11*(C11-D11)</f>
        <v/>
      </c>
      <c r="I11" s="16">
        <f>D11-E11</f>
        <v/>
      </c>
      <c r="J11" s="23">
        <f>IF(I11&lt;0,B11,99)</f>
        <v/>
      </c>
    </row>
    <row r="12">
      <c r="A12" s="6" t="n">
        <v>8</v>
      </c>
      <c r="B12" s="23">
        <f>INT((A12-1)/12)+1</f>
        <v/>
      </c>
      <c r="C12" s="16">
        <f>'Your numbers'!$B$5*(1+'Your numbers'!$B$9)^(B12-1)</f>
        <v/>
      </c>
      <c r="D12" s="16">
        <f>IF('Your numbers'!$B$12="Same rise as everyone",'Your numbers'!$B$6*(1+'Your numbers'!$B$9)^(B12-1),IF('Your numbers'!$B$12="Half the rise",'Your numbers'!$B$6*(1+'Your numbers'!$B$9/2)^(B12-1),IF('Your numbers'!$B$12="Founder rate for 12 months",IF(B12=1,'Your numbers'!$B$6,C12),'Your numbers'!$B$6)))</f>
        <v/>
      </c>
      <c r="E12" s="16">
        <f>'Your numbers'!$B$10*(1+'Your numbers'!$B$11)^(B12-1)</f>
        <v/>
      </c>
      <c r="F12" s="18">
        <f>'Your numbers'!$B$7*(1-'Your numbers'!$B$8)^(A12-1)</f>
        <v/>
      </c>
      <c r="G12" s="19">
        <f>F12*D12</f>
        <v/>
      </c>
      <c r="H12" s="19">
        <f>F12*(C12-D12)</f>
        <v/>
      </c>
      <c r="I12" s="16">
        <f>D12-E12</f>
        <v/>
      </c>
      <c r="J12" s="23">
        <f>IF(I12&lt;0,B12,99)</f>
        <v/>
      </c>
    </row>
    <row r="13">
      <c r="A13" s="6" t="n">
        <v>9</v>
      </c>
      <c r="B13" s="23">
        <f>INT((A13-1)/12)+1</f>
        <v/>
      </c>
      <c r="C13" s="16">
        <f>'Your numbers'!$B$5*(1+'Your numbers'!$B$9)^(B13-1)</f>
        <v/>
      </c>
      <c r="D13" s="16">
        <f>IF('Your numbers'!$B$12="Same rise as everyone",'Your numbers'!$B$6*(1+'Your numbers'!$B$9)^(B13-1),IF('Your numbers'!$B$12="Half the rise",'Your numbers'!$B$6*(1+'Your numbers'!$B$9/2)^(B13-1),IF('Your numbers'!$B$12="Founder rate for 12 months",IF(B13=1,'Your numbers'!$B$6,C13),'Your numbers'!$B$6)))</f>
        <v/>
      </c>
      <c r="E13" s="16">
        <f>'Your numbers'!$B$10*(1+'Your numbers'!$B$11)^(B13-1)</f>
        <v/>
      </c>
      <c r="F13" s="18">
        <f>'Your numbers'!$B$7*(1-'Your numbers'!$B$8)^(A13-1)</f>
        <v/>
      </c>
      <c r="G13" s="19">
        <f>F13*D13</f>
        <v/>
      </c>
      <c r="H13" s="19">
        <f>F13*(C13-D13)</f>
        <v/>
      </c>
      <c r="I13" s="16">
        <f>D13-E13</f>
        <v/>
      </c>
      <c r="J13" s="23">
        <f>IF(I13&lt;0,B13,99)</f>
        <v/>
      </c>
    </row>
    <row r="14">
      <c r="A14" s="6" t="n">
        <v>10</v>
      </c>
      <c r="B14" s="23">
        <f>INT((A14-1)/12)+1</f>
        <v/>
      </c>
      <c r="C14" s="16">
        <f>'Your numbers'!$B$5*(1+'Your numbers'!$B$9)^(B14-1)</f>
        <v/>
      </c>
      <c r="D14" s="16">
        <f>IF('Your numbers'!$B$12="Same rise as everyone",'Your numbers'!$B$6*(1+'Your numbers'!$B$9)^(B14-1),IF('Your numbers'!$B$12="Half the rise",'Your numbers'!$B$6*(1+'Your numbers'!$B$9/2)^(B14-1),IF('Your numbers'!$B$12="Founder rate for 12 months",IF(B14=1,'Your numbers'!$B$6,C14),'Your numbers'!$B$6)))</f>
        <v/>
      </c>
      <c r="E14" s="16">
        <f>'Your numbers'!$B$10*(1+'Your numbers'!$B$11)^(B14-1)</f>
        <v/>
      </c>
      <c r="F14" s="18">
        <f>'Your numbers'!$B$7*(1-'Your numbers'!$B$8)^(A14-1)</f>
        <v/>
      </c>
      <c r="G14" s="19">
        <f>F14*D14</f>
        <v/>
      </c>
      <c r="H14" s="19">
        <f>F14*(C14-D14)</f>
        <v/>
      </c>
      <c r="I14" s="16">
        <f>D14-E14</f>
        <v/>
      </c>
      <c r="J14" s="23">
        <f>IF(I14&lt;0,B14,99)</f>
        <v/>
      </c>
    </row>
    <row r="15">
      <c r="A15" s="6" t="n">
        <v>11</v>
      </c>
      <c r="B15" s="23">
        <f>INT((A15-1)/12)+1</f>
        <v/>
      </c>
      <c r="C15" s="16">
        <f>'Your numbers'!$B$5*(1+'Your numbers'!$B$9)^(B15-1)</f>
        <v/>
      </c>
      <c r="D15" s="16">
        <f>IF('Your numbers'!$B$12="Same rise as everyone",'Your numbers'!$B$6*(1+'Your numbers'!$B$9)^(B15-1),IF('Your numbers'!$B$12="Half the rise",'Your numbers'!$B$6*(1+'Your numbers'!$B$9/2)^(B15-1),IF('Your numbers'!$B$12="Founder rate for 12 months",IF(B15=1,'Your numbers'!$B$6,C15),'Your numbers'!$B$6)))</f>
        <v/>
      </c>
      <c r="E15" s="16">
        <f>'Your numbers'!$B$10*(1+'Your numbers'!$B$11)^(B15-1)</f>
        <v/>
      </c>
      <c r="F15" s="18">
        <f>'Your numbers'!$B$7*(1-'Your numbers'!$B$8)^(A15-1)</f>
        <v/>
      </c>
      <c r="G15" s="19">
        <f>F15*D15</f>
        <v/>
      </c>
      <c r="H15" s="19">
        <f>F15*(C15-D15)</f>
        <v/>
      </c>
      <c r="I15" s="16">
        <f>D15-E15</f>
        <v/>
      </c>
      <c r="J15" s="23">
        <f>IF(I15&lt;0,B15,99)</f>
        <v/>
      </c>
    </row>
    <row r="16">
      <c r="A16" s="6" t="n">
        <v>12</v>
      </c>
      <c r="B16" s="23">
        <f>INT((A16-1)/12)+1</f>
        <v/>
      </c>
      <c r="C16" s="16">
        <f>'Your numbers'!$B$5*(1+'Your numbers'!$B$9)^(B16-1)</f>
        <v/>
      </c>
      <c r="D16" s="16">
        <f>IF('Your numbers'!$B$12="Same rise as everyone",'Your numbers'!$B$6*(1+'Your numbers'!$B$9)^(B16-1),IF('Your numbers'!$B$12="Half the rise",'Your numbers'!$B$6*(1+'Your numbers'!$B$9/2)^(B16-1),IF('Your numbers'!$B$12="Founder rate for 12 months",IF(B16=1,'Your numbers'!$B$6,C16),'Your numbers'!$B$6)))</f>
        <v/>
      </c>
      <c r="E16" s="16">
        <f>'Your numbers'!$B$10*(1+'Your numbers'!$B$11)^(B16-1)</f>
        <v/>
      </c>
      <c r="F16" s="18">
        <f>'Your numbers'!$B$7*(1-'Your numbers'!$B$8)^(A16-1)</f>
        <v/>
      </c>
      <c r="G16" s="19">
        <f>F16*D16</f>
        <v/>
      </c>
      <c r="H16" s="19">
        <f>F16*(C16-D16)</f>
        <v/>
      </c>
      <c r="I16" s="16">
        <f>D16-E16</f>
        <v/>
      </c>
      <c r="J16" s="23">
        <f>IF(I16&lt;0,B16,99)</f>
        <v/>
      </c>
    </row>
    <row r="17">
      <c r="A17" s="6" t="n">
        <v>13</v>
      </c>
      <c r="B17" s="23">
        <f>INT((A17-1)/12)+1</f>
        <v/>
      </c>
      <c r="C17" s="16">
        <f>'Your numbers'!$B$5*(1+'Your numbers'!$B$9)^(B17-1)</f>
        <v/>
      </c>
      <c r="D17" s="16">
        <f>IF('Your numbers'!$B$12="Same rise as everyone",'Your numbers'!$B$6*(1+'Your numbers'!$B$9)^(B17-1),IF('Your numbers'!$B$12="Half the rise",'Your numbers'!$B$6*(1+'Your numbers'!$B$9/2)^(B17-1),IF('Your numbers'!$B$12="Founder rate for 12 months",IF(B17=1,'Your numbers'!$B$6,C17),'Your numbers'!$B$6)))</f>
        <v/>
      </c>
      <c r="E17" s="16">
        <f>'Your numbers'!$B$10*(1+'Your numbers'!$B$11)^(B17-1)</f>
        <v/>
      </c>
      <c r="F17" s="18">
        <f>'Your numbers'!$B$7*(1-'Your numbers'!$B$8)^(A17-1)</f>
        <v/>
      </c>
      <c r="G17" s="19">
        <f>F17*D17</f>
        <v/>
      </c>
      <c r="H17" s="19">
        <f>F17*(C17-D17)</f>
        <v/>
      </c>
      <c r="I17" s="16">
        <f>D17-E17</f>
        <v/>
      </c>
      <c r="J17" s="23">
        <f>IF(I17&lt;0,B17,99)</f>
        <v/>
      </c>
    </row>
    <row r="18">
      <c r="A18" s="6" t="n">
        <v>14</v>
      </c>
      <c r="B18" s="23">
        <f>INT((A18-1)/12)+1</f>
        <v/>
      </c>
      <c r="C18" s="16">
        <f>'Your numbers'!$B$5*(1+'Your numbers'!$B$9)^(B18-1)</f>
        <v/>
      </c>
      <c r="D18" s="16">
        <f>IF('Your numbers'!$B$12="Same rise as everyone",'Your numbers'!$B$6*(1+'Your numbers'!$B$9)^(B18-1),IF('Your numbers'!$B$12="Half the rise",'Your numbers'!$B$6*(1+'Your numbers'!$B$9/2)^(B18-1),IF('Your numbers'!$B$12="Founder rate for 12 months",IF(B18=1,'Your numbers'!$B$6,C18),'Your numbers'!$B$6)))</f>
        <v/>
      </c>
      <c r="E18" s="16">
        <f>'Your numbers'!$B$10*(1+'Your numbers'!$B$11)^(B18-1)</f>
        <v/>
      </c>
      <c r="F18" s="18">
        <f>'Your numbers'!$B$7*(1-'Your numbers'!$B$8)^(A18-1)</f>
        <v/>
      </c>
      <c r="G18" s="19">
        <f>F18*D18</f>
        <v/>
      </c>
      <c r="H18" s="19">
        <f>F18*(C18-D18)</f>
        <v/>
      </c>
      <c r="I18" s="16">
        <f>D18-E18</f>
        <v/>
      </c>
      <c r="J18" s="23">
        <f>IF(I18&lt;0,B18,99)</f>
        <v/>
      </c>
    </row>
    <row r="19">
      <c r="A19" s="6" t="n">
        <v>15</v>
      </c>
      <c r="B19" s="23">
        <f>INT((A19-1)/12)+1</f>
        <v/>
      </c>
      <c r="C19" s="16">
        <f>'Your numbers'!$B$5*(1+'Your numbers'!$B$9)^(B19-1)</f>
        <v/>
      </c>
      <c r="D19" s="16">
        <f>IF('Your numbers'!$B$12="Same rise as everyone",'Your numbers'!$B$6*(1+'Your numbers'!$B$9)^(B19-1),IF('Your numbers'!$B$12="Half the rise",'Your numbers'!$B$6*(1+'Your numbers'!$B$9/2)^(B19-1),IF('Your numbers'!$B$12="Founder rate for 12 months",IF(B19=1,'Your numbers'!$B$6,C19),'Your numbers'!$B$6)))</f>
        <v/>
      </c>
      <c r="E19" s="16">
        <f>'Your numbers'!$B$10*(1+'Your numbers'!$B$11)^(B19-1)</f>
        <v/>
      </c>
      <c r="F19" s="18">
        <f>'Your numbers'!$B$7*(1-'Your numbers'!$B$8)^(A19-1)</f>
        <v/>
      </c>
      <c r="G19" s="19">
        <f>F19*D19</f>
        <v/>
      </c>
      <c r="H19" s="19">
        <f>F19*(C19-D19)</f>
        <v/>
      </c>
      <c r="I19" s="16">
        <f>D19-E19</f>
        <v/>
      </c>
      <c r="J19" s="23">
        <f>IF(I19&lt;0,B19,99)</f>
        <v/>
      </c>
    </row>
    <row r="20">
      <c r="A20" s="6" t="n">
        <v>16</v>
      </c>
      <c r="B20" s="23">
        <f>INT((A20-1)/12)+1</f>
        <v/>
      </c>
      <c r="C20" s="16">
        <f>'Your numbers'!$B$5*(1+'Your numbers'!$B$9)^(B20-1)</f>
        <v/>
      </c>
      <c r="D20" s="16">
        <f>IF('Your numbers'!$B$12="Same rise as everyone",'Your numbers'!$B$6*(1+'Your numbers'!$B$9)^(B20-1),IF('Your numbers'!$B$12="Half the rise",'Your numbers'!$B$6*(1+'Your numbers'!$B$9/2)^(B20-1),IF('Your numbers'!$B$12="Founder rate for 12 months",IF(B20=1,'Your numbers'!$B$6,C20),'Your numbers'!$B$6)))</f>
        <v/>
      </c>
      <c r="E20" s="16">
        <f>'Your numbers'!$B$10*(1+'Your numbers'!$B$11)^(B20-1)</f>
        <v/>
      </c>
      <c r="F20" s="18">
        <f>'Your numbers'!$B$7*(1-'Your numbers'!$B$8)^(A20-1)</f>
        <v/>
      </c>
      <c r="G20" s="19">
        <f>F20*D20</f>
        <v/>
      </c>
      <c r="H20" s="19">
        <f>F20*(C20-D20)</f>
        <v/>
      </c>
      <c r="I20" s="16">
        <f>D20-E20</f>
        <v/>
      </c>
      <c r="J20" s="23">
        <f>IF(I20&lt;0,B20,99)</f>
        <v/>
      </c>
    </row>
    <row r="21">
      <c r="A21" s="6" t="n">
        <v>17</v>
      </c>
      <c r="B21" s="23">
        <f>INT((A21-1)/12)+1</f>
        <v/>
      </c>
      <c r="C21" s="16">
        <f>'Your numbers'!$B$5*(1+'Your numbers'!$B$9)^(B21-1)</f>
        <v/>
      </c>
      <c r="D21" s="16">
        <f>IF('Your numbers'!$B$12="Same rise as everyone",'Your numbers'!$B$6*(1+'Your numbers'!$B$9)^(B21-1),IF('Your numbers'!$B$12="Half the rise",'Your numbers'!$B$6*(1+'Your numbers'!$B$9/2)^(B21-1),IF('Your numbers'!$B$12="Founder rate for 12 months",IF(B21=1,'Your numbers'!$B$6,C21),'Your numbers'!$B$6)))</f>
        <v/>
      </c>
      <c r="E21" s="16">
        <f>'Your numbers'!$B$10*(1+'Your numbers'!$B$11)^(B21-1)</f>
        <v/>
      </c>
      <c r="F21" s="18">
        <f>'Your numbers'!$B$7*(1-'Your numbers'!$B$8)^(A21-1)</f>
        <v/>
      </c>
      <c r="G21" s="19">
        <f>F21*D21</f>
        <v/>
      </c>
      <c r="H21" s="19">
        <f>F21*(C21-D21)</f>
        <v/>
      </c>
      <c r="I21" s="16">
        <f>D21-E21</f>
        <v/>
      </c>
      <c r="J21" s="23">
        <f>IF(I21&lt;0,B21,99)</f>
        <v/>
      </c>
    </row>
    <row r="22">
      <c r="A22" s="6" t="n">
        <v>18</v>
      </c>
      <c r="B22" s="23">
        <f>INT((A22-1)/12)+1</f>
        <v/>
      </c>
      <c r="C22" s="16">
        <f>'Your numbers'!$B$5*(1+'Your numbers'!$B$9)^(B22-1)</f>
        <v/>
      </c>
      <c r="D22" s="16">
        <f>IF('Your numbers'!$B$12="Same rise as everyone",'Your numbers'!$B$6*(1+'Your numbers'!$B$9)^(B22-1),IF('Your numbers'!$B$12="Half the rise",'Your numbers'!$B$6*(1+'Your numbers'!$B$9/2)^(B22-1),IF('Your numbers'!$B$12="Founder rate for 12 months",IF(B22=1,'Your numbers'!$B$6,C22),'Your numbers'!$B$6)))</f>
        <v/>
      </c>
      <c r="E22" s="16">
        <f>'Your numbers'!$B$10*(1+'Your numbers'!$B$11)^(B22-1)</f>
        <v/>
      </c>
      <c r="F22" s="18">
        <f>'Your numbers'!$B$7*(1-'Your numbers'!$B$8)^(A22-1)</f>
        <v/>
      </c>
      <c r="G22" s="19">
        <f>F22*D22</f>
        <v/>
      </c>
      <c r="H22" s="19">
        <f>F22*(C22-D22)</f>
        <v/>
      </c>
      <c r="I22" s="16">
        <f>D22-E22</f>
        <v/>
      </c>
      <c r="J22" s="23">
        <f>IF(I22&lt;0,B22,99)</f>
        <v/>
      </c>
    </row>
    <row r="23">
      <c r="A23" s="6" t="n">
        <v>19</v>
      </c>
      <c r="B23" s="23">
        <f>INT((A23-1)/12)+1</f>
        <v/>
      </c>
      <c r="C23" s="16">
        <f>'Your numbers'!$B$5*(1+'Your numbers'!$B$9)^(B23-1)</f>
        <v/>
      </c>
      <c r="D23" s="16">
        <f>IF('Your numbers'!$B$12="Same rise as everyone",'Your numbers'!$B$6*(1+'Your numbers'!$B$9)^(B23-1),IF('Your numbers'!$B$12="Half the rise",'Your numbers'!$B$6*(1+'Your numbers'!$B$9/2)^(B23-1),IF('Your numbers'!$B$12="Founder rate for 12 months",IF(B23=1,'Your numbers'!$B$6,C23),'Your numbers'!$B$6)))</f>
        <v/>
      </c>
      <c r="E23" s="16">
        <f>'Your numbers'!$B$10*(1+'Your numbers'!$B$11)^(B23-1)</f>
        <v/>
      </c>
      <c r="F23" s="18">
        <f>'Your numbers'!$B$7*(1-'Your numbers'!$B$8)^(A23-1)</f>
        <v/>
      </c>
      <c r="G23" s="19">
        <f>F23*D23</f>
        <v/>
      </c>
      <c r="H23" s="19">
        <f>F23*(C23-D23)</f>
        <v/>
      </c>
      <c r="I23" s="16">
        <f>D23-E23</f>
        <v/>
      </c>
      <c r="J23" s="23">
        <f>IF(I23&lt;0,B23,99)</f>
        <v/>
      </c>
    </row>
    <row r="24">
      <c r="A24" s="6" t="n">
        <v>20</v>
      </c>
      <c r="B24" s="23">
        <f>INT((A24-1)/12)+1</f>
        <v/>
      </c>
      <c r="C24" s="16">
        <f>'Your numbers'!$B$5*(1+'Your numbers'!$B$9)^(B24-1)</f>
        <v/>
      </c>
      <c r="D24" s="16">
        <f>IF('Your numbers'!$B$12="Same rise as everyone",'Your numbers'!$B$6*(1+'Your numbers'!$B$9)^(B24-1),IF('Your numbers'!$B$12="Half the rise",'Your numbers'!$B$6*(1+'Your numbers'!$B$9/2)^(B24-1),IF('Your numbers'!$B$12="Founder rate for 12 months",IF(B24=1,'Your numbers'!$B$6,C24),'Your numbers'!$B$6)))</f>
        <v/>
      </c>
      <c r="E24" s="16">
        <f>'Your numbers'!$B$10*(1+'Your numbers'!$B$11)^(B24-1)</f>
        <v/>
      </c>
      <c r="F24" s="18">
        <f>'Your numbers'!$B$7*(1-'Your numbers'!$B$8)^(A24-1)</f>
        <v/>
      </c>
      <c r="G24" s="19">
        <f>F24*D24</f>
        <v/>
      </c>
      <c r="H24" s="19">
        <f>F24*(C24-D24)</f>
        <v/>
      </c>
      <c r="I24" s="16">
        <f>D24-E24</f>
        <v/>
      </c>
      <c r="J24" s="23">
        <f>IF(I24&lt;0,B24,99)</f>
        <v/>
      </c>
    </row>
    <row r="25">
      <c r="A25" s="6" t="n">
        <v>21</v>
      </c>
      <c r="B25" s="23">
        <f>INT((A25-1)/12)+1</f>
        <v/>
      </c>
      <c r="C25" s="16">
        <f>'Your numbers'!$B$5*(1+'Your numbers'!$B$9)^(B25-1)</f>
        <v/>
      </c>
      <c r="D25" s="16">
        <f>IF('Your numbers'!$B$12="Same rise as everyone",'Your numbers'!$B$6*(1+'Your numbers'!$B$9)^(B25-1),IF('Your numbers'!$B$12="Half the rise",'Your numbers'!$B$6*(1+'Your numbers'!$B$9/2)^(B25-1),IF('Your numbers'!$B$12="Founder rate for 12 months",IF(B25=1,'Your numbers'!$B$6,C25),'Your numbers'!$B$6)))</f>
        <v/>
      </c>
      <c r="E25" s="16">
        <f>'Your numbers'!$B$10*(1+'Your numbers'!$B$11)^(B25-1)</f>
        <v/>
      </c>
      <c r="F25" s="18">
        <f>'Your numbers'!$B$7*(1-'Your numbers'!$B$8)^(A25-1)</f>
        <v/>
      </c>
      <c r="G25" s="19">
        <f>F25*D25</f>
        <v/>
      </c>
      <c r="H25" s="19">
        <f>F25*(C25-D25)</f>
        <v/>
      </c>
      <c r="I25" s="16">
        <f>D25-E25</f>
        <v/>
      </c>
      <c r="J25" s="23">
        <f>IF(I25&lt;0,B25,99)</f>
        <v/>
      </c>
    </row>
    <row r="26">
      <c r="A26" s="6" t="n">
        <v>22</v>
      </c>
      <c r="B26" s="23">
        <f>INT((A26-1)/12)+1</f>
        <v/>
      </c>
      <c r="C26" s="16">
        <f>'Your numbers'!$B$5*(1+'Your numbers'!$B$9)^(B26-1)</f>
        <v/>
      </c>
      <c r="D26" s="16">
        <f>IF('Your numbers'!$B$12="Same rise as everyone",'Your numbers'!$B$6*(1+'Your numbers'!$B$9)^(B26-1),IF('Your numbers'!$B$12="Half the rise",'Your numbers'!$B$6*(1+'Your numbers'!$B$9/2)^(B26-1),IF('Your numbers'!$B$12="Founder rate for 12 months",IF(B26=1,'Your numbers'!$B$6,C26),'Your numbers'!$B$6)))</f>
        <v/>
      </c>
      <c r="E26" s="16">
        <f>'Your numbers'!$B$10*(1+'Your numbers'!$B$11)^(B26-1)</f>
        <v/>
      </c>
      <c r="F26" s="18">
        <f>'Your numbers'!$B$7*(1-'Your numbers'!$B$8)^(A26-1)</f>
        <v/>
      </c>
      <c r="G26" s="19">
        <f>F26*D26</f>
        <v/>
      </c>
      <c r="H26" s="19">
        <f>F26*(C26-D26)</f>
        <v/>
      </c>
      <c r="I26" s="16">
        <f>D26-E26</f>
        <v/>
      </c>
      <c r="J26" s="23">
        <f>IF(I26&lt;0,B26,99)</f>
        <v/>
      </c>
    </row>
    <row r="27">
      <c r="A27" s="6" t="n">
        <v>23</v>
      </c>
      <c r="B27" s="23">
        <f>INT((A27-1)/12)+1</f>
        <v/>
      </c>
      <c r="C27" s="16">
        <f>'Your numbers'!$B$5*(1+'Your numbers'!$B$9)^(B27-1)</f>
        <v/>
      </c>
      <c r="D27" s="16">
        <f>IF('Your numbers'!$B$12="Same rise as everyone",'Your numbers'!$B$6*(1+'Your numbers'!$B$9)^(B27-1),IF('Your numbers'!$B$12="Half the rise",'Your numbers'!$B$6*(1+'Your numbers'!$B$9/2)^(B27-1),IF('Your numbers'!$B$12="Founder rate for 12 months",IF(B27=1,'Your numbers'!$B$6,C27),'Your numbers'!$B$6)))</f>
        <v/>
      </c>
      <c r="E27" s="16">
        <f>'Your numbers'!$B$10*(1+'Your numbers'!$B$11)^(B27-1)</f>
        <v/>
      </c>
      <c r="F27" s="18">
        <f>'Your numbers'!$B$7*(1-'Your numbers'!$B$8)^(A27-1)</f>
        <v/>
      </c>
      <c r="G27" s="19">
        <f>F27*D27</f>
        <v/>
      </c>
      <c r="H27" s="19">
        <f>F27*(C27-D27)</f>
        <v/>
      </c>
      <c r="I27" s="16">
        <f>D27-E27</f>
        <v/>
      </c>
      <c r="J27" s="23">
        <f>IF(I27&lt;0,B27,99)</f>
        <v/>
      </c>
    </row>
    <row r="28">
      <c r="A28" s="6" t="n">
        <v>24</v>
      </c>
      <c r="B28" s="23">
        <f>INT((A28-1)/12)+1</f>
        <v/>
      </c>
      <c r="C28" s="16">
        <f>'Your numbers'!$B$5*(1+'Your numbers'!$B$9)^(B28-1)</f>
        <v/>
      </c>
      <c r="D28" s="16">
        <f>IF('Your numbers'!$B$12="Same rise as everyone",'Your numbers'!$B$6*(1+'Your numbers'!$B$9)^(B28-1),IF('Your numbers'!$B$12="Half the rise",'Your numbers'!$B$6*(1+'Your numbers'!$B$9/2)^(B28-1),IF('Your numbers'!$B$12="Founder rate for 12 months",IF(B28=1,'Your numbers'!$B$6,C28),'Your numbers'!$B$6)))</f>
        <v/>
      </c>
      <c r="E28" s="16">
        <f>'Your numbers'!$B$10*(1+'Your numbers'!$B$11)^(B28-1)</f>
        <v/>
      </c>
      <c r="F28" s="18">
        <f>'Your numbers'!$B$7*(1-'Your numbers'!$B$8)^(A28-1)</f>
        <v/>
      </c>
      <c r="G28" s="19">
        <f>F28*D28</f>
        <v/>
      </c>
      <c r="H28" s="19">
        <f>F28*(C28-D28)</f>
        <v/>
      </c>
      <c r="I28" s="16">
        <f>D28-E28</f>
        <v/>
      </c>
      <c r="J28" s="23">
        <f>IF(I28&lt;0,B28,99)</f>
        <v/>
      </c>
    </row>
    <row r="29">
      <c r="A29" s="6" t="n">
        <v>25</v>
      </c>
      <c r="B29" s="23">
        <f>INT((A29-1)/12)+1</f>
        <v/>
      </c>
      <c r="C29" s="16">
        <f>'Your numbers'!$B$5*(1+'Your numbers'!$B$9)^(B29-1)</f>
        <v/>
      </c>
      <c r="D29" s="16">
        <f>IF('Your numbers'!$B$12="Same rise as everyone",'Your numbers'!$B$6*(1+'Your numbers'!$B$9)^(B29-1),IF('Your numbers'!$B$12="Half the rise",'Your numbers'!$B$6*(1+'Your numbers'!$B$9/2)^(B29-1),IF('Your numbers'!$B$12="Founder rate for 12 months",IF(B29=1,'Your numbers'!$B$6,C29),'Your numbers'!$B$6)))</f>
        <v/>
      </c>
      <c r="E29" s="16">
        <f>'Your numbers'!$B$10*(1+'Your numbers'!$B$11)^(B29-1)</f>
        <v/>
      </c>
      <c r="F29" s="18">
        <f>'Your numbers'!$B$7*(1-'Your numbers'!$B$8)^(A29-1)</f>
        <v/>
      </c>
      <c r="G29" s="19">
        <f>F29*D29</f>
        <v/>
      </c>
      <c r="H29" s="19">
        <f>F29*(C29-D29)</f>
        <v/>
      </c>
      <c r="I29" s="16">
        <f>D29-E29</f>
        <v/>
      </c>
      <c r="J29" s="23">
        <f>IF(I29&lt;0,B29,99)</f>
        <v/>
      </c>
    </row>
    <row r="30">
      <c r="A30" s="6" t="n">
        <v>26</v>
      </c>
      <c r="B30" s="23">
        <f>INT((A30-1)/12)+1</f>
        <v/>
      </c>
      <c r="C30" s="16">
        <f>'Your numbers'!$B$5*(1+'Your numbers'!$B$9)^(B30-1)</f>
        <v/>
      </c>
      <c r="D30" s="16">
        <f>IF('Your numbers'!$B$12="Same rise as everyone",'Your numbers'!$B$6*(1+'Your numbers'!$B$9)^(B30-1),IF('Your numbers'!$B$12="Half the rise",'Your numbers'!$B$6*(1+'Your numbers'!$B$9/2)^(B30-1),IF('Your numbers'!$B$12="Founder rate for 12 months",IF(B30=1,'Your numbers'!$B$6,C30),'Your numbers'!$B$6)))</f>
        <v/>
      </c>
      <c r="E30" s="16">
        <f>'Your numbers'!$B$10*(1+'Your numbers'!$B$11)^(B30-1)</f>
        <v/>
      </c>
      <c r="F30" s="18">
        <f>'Your numbers'!$B$7*(1-'Your numbers'!$B$8)^(A30-1)</f>
        <v/>
      </c>
      <c r="G30" s="19">
        <f>F30*D30</f>
        <v/>
      </c>
      <c r="H30" s="19">
        <f>F30*(C30-D30)</f>
        <v/>
      </c>
      <c r="I30" s="16">
        <f>D30-E30</f>
        <v/>
      </c>
      <c r="J30" s="23">
        <f>IF(I30&lt;0,B30,99)</f>
        <v/>
      </c>
    </row>
    <row r="31">
      <c r="A31" s="6" t="n">
        <v>27</v>
      </c>
      <c r="B31" s="23">
        <f>INT((A31-1)/12)+1</f>
        <v/>
      </c>
      <c r="C31" s="16">
        <f>'Your numbers'!$B$5*(1+'Your numbers'!$B$9)^(B31-1)</f>
        <v/>
      </c>
      <c r="D31" s="16">
        <f>IF('Your numbers'!$B$12="Same rise as everyone",'Your numbers'!$B$6*(1+'Your numbers'!$B$9)^(B31-1),IF('Your numbers'!$B$12="Half the rise",'Your numbers'!$B$6*(1+'Your numbers'!$B$9/2)^(B31-1),IF('Your numbers'!$B$12="Founder rate for 12 months",IF(B31=1,'Your numbers'!$B$6,C31),'Your numbers'!$B$6)))</f>
        <v/>
      </c>
      <c r="E31" s="16">
        <f>'Your numbers'!$B$10*(1+'Your numbers'!$B$11)^(B31-1)</f>
        <v/>
      </c>
      <c r="F31" s="18">
        <f>'Your numbers'!$B$7*(1-'Your numbers'!$B$8)^(A31-1)</f>
        <v/>
      </c>
      <c r="G31" s="19">
        <f>F31*D31</f>
        <v/>
      </c>
      <c r="H31" s="19">
        <f>F31*(C31-D31)</f>
        <v/>
      </c>
      <c r="I31" s="16">
        <f>D31-E31</f>
        <v/>
      </c>
      <c r="J31" s="23">
        <f>IF(I31&lt;0,B31,99)</f>
        <v/>
      </c>
    </row>
    <row r="32">
      <c r="A32" s="6" t="n">
        <v>28</v>
      </c>
      <c r="B32" s="23">
        <f>INT((A32-1)/12)+1</f>
        <v/>
      </c>
      <c r="C32" s="16">
        <f>'Your numbers'!$B$5*(1+'Your numbers'!$B$9)^(B32-1)</f>
        <v/>
      </c>
      <c r="D32" s="16">
        <f>IF('Your numbers'!$B$12="Same rise as everyone",'Your numbers'!$B$6*(1+'Your numbers'!$B$9)^(B32-1),IF('Your numbers'!$B$12="Half the rise",'Your numbers'!$B$6*(1+'Your numbers'!$B$9/2)^(B32-1),IF('Your numbers'!$B$12="Founder rate for 12 months",IF(B32=1,'Your numbers'!$B$6,C32),'Your numbers'!$B$6)))</f>
        <v/>
      </c>
      <c r="E32" s="16">
        <f>'Your numbers'!$B$10*(1+'Your numbers'!$B$11)^(B32-1)</f>
        <v/>
      </c>
      <c r="F32" s="18">
        <f>'Your numbers'!$B$7*(1-'Your numbers'!$B$8)^(A32-1)</f>
        <v/>
      </c>
      <c r="G32" s="19">
        <f>F32*D32</f>
        <v/>
      </c>
      <c r="H32" s="19">
        <f>F32*(C32-D32)</f>
        <v/>
      </c>
      <c r="I32" s="16">
        <f>D32-E32</f>
        <v/>
      </c>
      <c r="J32" s="23">
        <f>IF(I32&lt;0,B32,99)</f>
        <v/>
      </c>
    </row>
    <row r="33">
      <c r="A33" s="6" t="n">
        <v>29</v>
      </c>
      <c r="B33" s="23">
        <f>INT((A33-1)/12)+1</f>
        <v/>
      </c>
      <c r="C33" s="16">
        <f>'Your numbers'!$B$5*(1+'Your numbers'!$B$9)^(B33-1)</f>
        <v/>
      </c>
      <c r="D33" s="16">
        <f>IF('Your numbers'!$B$12="Same rise as everyone",'Your numbers'!$B$6*(1+'Your numbers'!$B$9)^(B33-1),IF('Your numbers'!$B$12="Half the rise",'Your numbers'!$B$6*(1+'Your numbers'!$B$9/2)^(B33-1),IF('Your numbers'!$B$12="Founder rate for 12 months",IF(B33=1,'Your numbers'!$B$6,C33),'Your numbers'!$B$6)))</f>
        <v/>
      </c>
      <c r="E33" s="16">
        <f>'Your numbers'!$B$10*(1+'Your numbers'!$B$11)^(B33-1)</f>
        <v/>
      </c>
      <c r="F33" s="18">
        <f>'Your numbers'!$B$7*(1-'Your numbers'!$B$8)^(A33-1)</f>
        <v/>
      </c>
      <c r="G33" s="19">
        <f>F33*D33</f>
        <v/>
      </c>
      <c r="H33" s="19">
        <f>F33*(C33-D33)</f>
        <v/>
      </c>
      <c r="I33" s="16">
        <f>D33-E33</f>
        <v/>
      </c>
      <c r="J33" s="23">
        <f>IF(I33&lt;0,B33,99)</f>
        <v/>
      </c>
    </row>
    <row r="34">
      <c r="A34" s="6" t="n">
        <v>30</v>
      </c>
      <c r="B34" s="23">
        <f>INT((A34-1)/12)+1</f>
        <v/>
      </c>
      <c r="C34" s="16">
        <f>'Your numbers'!$B$5*(1+'Your numbers'!$B$9)^(B34-1)</f>
        <v/>
      </c>
      <c r="D34" s="16">
        <f>IF('Your numbers'!$B$12="Same rise as everyone",'Your numbers'!$B$6*(1+'Your numbers'!$B$9)^(B34-1),IF('Your numbers'!$B$12="Half the rise",'Your numbers'!$B$6*(1+'Your numbers'!$B$9/2)^(B34-1),IF('Your numbers'!$B$12="Founder rate for 12 months",IF(B34=1,'Your numbers'!$B$6,C34),'Your numbers'!$B$6)))</f>
        <v/>
      </c>
      <c r="E34" s="16">
        <f>'Your numbers'!$B$10*(1+'Your numbers'!$B$11)^(B34-1)</f>
        <v/>
      </c>
      <c r="F34" s="18">
        <f>'Your numbers'!$B$7*(1-'Your numbers'!$B$8)^(A34-1)</f>
        <v/>
      </c>
      <c r="G34" s="19">
        <f>F34*D34</f>
        <v/>
      </c>
      <c r="H34" s="19">
        <f>F34*(C34-D34)</f>
        <v/>
      </c>
      <c r="I34" s="16">
        <f>D34-E34</f>
        <v/>
      </c>
      <c r="J34" s="23">
        <f>IF(I34&lt;0,B34,99)</f>
        <v/>
      </c>
    </row>
    <row r="35">
      <c r="A35" s="6" t="n">
        <v>31</v>
      </c>
      <c r="B35" s="23">
        <f>INT((A35-1)/12)+1</f>
        <v/>
      </c>
      <c r="C35" s="16">
        <f>'Your numbers'!$B$5*(1+'Your numbers'!$B$9)^(B35-1)</f>
        <v/>
      </c>
      <c r="D35" s="16">
        <f>IF('Your numbers'!$B$12="Same rise as everyone",'Your numbers'!$B$6*(1+'Your numbers'!$B$9)^(B35-1),IF('Your numbers'!$B$12="Half the rise",'Your numbers'!$B$6*(1+'Your numbers'!$B$9/2)^(B35-1),IF('Your numbers'!$B$12="Founder rate for 12 months",IF(B35=1,'Your numbers'!$B$6,C35),'Your numbers'!$B$6)))</f>
        <v/>
      </c>
      <c r="E35" s="16">
        <f>'Your numbers'!$B$10*(1+'Your numbers'!$B$11)^(B35-1)</f>
        <v/>
      </c>
      <c r="F35" s="18">
        <f>'Your numbers'!$B$7*(1-'Your numbers'!$B$8)^(A35-1)</f>
        <v/>
      </c>
      <c r="G35" s="19">
        <f>F35*D35</f>
        <v/>
      </c>
      <c r="H35" s="19">
        <f>F35*(C35-D35)</f>
        <v/>
      </c>
      <c r="I35" s="16">
        <f>D35-E35</f>
        <v/>
      </c>
      <c r="J35" s="23">
        <f>IF(I35&lt;0,B35,99)</f>
        <v/>
      </c>
    </row>
    <row r="36">
      <c r="A36" s="6" t="n">
        <v>32</v>
      </c>
      <c r="B36" s="23">
        <f>INT((A36-1)/12)+1</f>
        <v/>
      </c>
      <c r="C36" s="16">
        <f>'Your numbers'!$B$5*(1+'Your numbers'!$B$9)^(B36-1)</f>
        <v/>
      </c>
      <c r="D36" s="16">
        <f>IF('Your numbers'!$B$12="Same rise as everyone",'Your numbers'!$B$6*(1+'Your numbers'!$B$9)^(B36-1),IF('Your numbers'!$B$12="Half the rise",'Your numbers'!$B$6*(1+'Your numbers'!$B$9/2)^(B36-1),IF('Your numbers'!$B$12="Founder rate for 12 months",IF(B36=1,'Your numbers'!$B$6,C36),'Your numbers'!$B$6)))</f>
        <v/>
      </c>
      <c r="E36" s="16">
        <f>'Your numbers'!$B$10*(1+'Your numbers'!$B$11)^(B36-1)</f>
        <v/>
      </c>
      <c r="F36" s="18">
        <f>'Your numbers'!$B$7*(1-'Your numbers'!$B$8)^(A36-1)</f>
        <v/>
      </c>
      <c r="G36" s="19">
        <f>F36*D36</f>
        <v/>
      </c>
      <c r="H36" s="19">
        <f>F36*(C36-D36)</f>
        <v/>
      </c>
      <c r="I36" s="16">
        <f>D36-E36</f>
        <v/>
      </c>
      <c r="J36" s="23">
        <f>IF(I36&lt;0,B36,99)</f>
        <v/>
      </c>
    </row>
    <row r="37">
      <c r="A37" s="6" t="n">
        <v>33</v>
      </c>
      <c r="B37" s="23">
        <f>INT((A37-1)/12)+1</f>
        <v/>
      </c>
      <c r="C37" s="16">
        <f>'Your numbers'!$B$5*(1+'Your numbers'!$B$9)^(B37-1)</f>
        <v/>
      </c>
      <c r="D37" s="16">
        <f>IF('Your numbers'!$B$12="Same rise as everyone",'Your numbers'!$B$6*(1+'Your numbers'!$B$9)^(B37-1),IF('Your numbers'!$B$12="Half the rise",'Your numbers'!$B$6*(1+'Your numbers'!$B$9/2)^(B37-1),IF('Your numbers'!$B$12="Founder rate for 12 months",IF(B37=1,'Your numbers'!$B$6,C37),'Your numbers'!$B$6)))</f>
        <v/>
      </c>
      <c r="E37" s="16">
        <f>'Your numbers'!$B$10*(1+'Your numbers'!$B$11)^(B37-1)</f>
        <v/>
      </c>
      <c r="F37" s="18">
        <f>'Your numbers'!$B$7*(1-'Your numbers'!$B$8)^(A37-1)</f>
        <v/>
      </c>
      <c r="G37" s="19">
        <f>F37*D37</f>
        <v/>
      </c>
      <c r="H37" s="19">
        <f>F37*(C37-D37)</f>
        <v/>
      </c>
      <c r="I37" s="16">
        <f>D37-E37</f>
        <v/>
      </c>
      <c r="J37" s="23">
        <f>IF(I37&lt;0,B37,99)</f>
        <v/>
      </c>
    </row>
    <row r="38">
      <c r="A38" s="6" t="n">
        <v>34</v>
      </c>
      <c r="B38" s="23">
        <f>INT((A38-1)/12)+1</f>
        <v/>
      </c>
      <c r="C38" s="16">
        <f>'Your numbers'!$B$5*(1+'Your numbers'!$B$9)^(B38-1)</f>
        <v/>
      </c>
      <c r="D38" s="16">
        <f>IF('Your numbers'!$B$12="Same rise as everyone",'Your numbers'!$B$6*(1+'Your numbers'!$B$9)^(B38-1),IF('Your numbers'!$B$12="Half the rise",'Your numbers'!$B$6*(1+'Your numbers'!$B$9/2)^(B38-1),IF('Your numbers'!$B$12="Founder rate for 12 months",IF(B38=1,'Your numbers'!$B$6,C38),'Your numbers'!$B$6)))</f>
        <v/>
      </c>
      <c r="E38" s="16">
        <f>'Your numbers'!$B$10*(1+'Your numbers'!$B$11)^(B38-1)</f>
        <v/>
      </c>
      <c r="F38" s="18">
        <f>'Your numbers'!$B$7*(1-'Your numbers'!$B$8)^(A38-1)</f>
        <v/>
      </c>
      <c r="G38" s="19">
        <f>F38*D38</f>
        <v/>
      </c>
      <c r="H38" s="19">
        <f>F38*(C38-D38)</f>
        <v/>
      </c>
      <c r="I38" s="16">
        <f>D38-E38</f>
        <v/>
      </c>
      <c r="J38" s="23">
        <f>IF(I38&lt;0,B38,99)</f>
        <v/>
      </c>
    </row>
    <row r="39">
      <c r="A39" s="6" t="n">
        <v>35</v>
      </c>
      <c r="B39" s="23">
        <f>INT((A39-1)/12)+1</f>
        <v/>
      </c>
      <c r="C39" s="16">
        <f>'Your numbers'!$B$5*(1+'Your numbers'!$B$9)^(B39-1)</f>
        <v/>
      </c>
      <c r="D39" s="16">
        <f>IF('Your numbers'!$B$12="Same rise as everyone",'Your numbers'!$B$6*(1+'Your numbers'!$B$9)^(B39-1),IF('Your numbers'!$B$12="Half the rise",'Your numbers'!$B$6*(1+'Your numbers'!$B$9/2)^(B39-1),IF('Your numbers'!$B$12="Founder rate for 12 months",IF(B39=1,'Your numbers'!$B$6,C39),'Your numbers'!$B$6)))</f>
        <v/>
      </c>
      <c r="E39" s="16">
        <f>'Your numbers'!$B$10*(1+'Your numbers'!$B$11)^(B39-1)</f>
        <v/>
      </c>
      <c r="F39" s="18">
        <f>'Your numbers'!$B$7*(1-'Your numbers'!$B$8)^(A39-1)</f>
        <v/>
      </c>
      <c r="G39" s="19">
        <f>F39*D39</f>
        <v/>
      </c>
      <c r="H39" s="19">
        <f>F39*(C39-D39)</f>
        <v/>
      </c>
      <c r="I39" s="16">
        <f>D39-E39</f>
        <v/>
      </c>
      <c r="J39" s="23">
        <f>IF(I39&lt;0,B39,99)</f>
        <v/>
      </c>
    </row>
    <row r="40">
      <c r="A40" s="6" t="n">
        <v>36</v>
      </c>
      <c r="B40" s="23">
        <f>INT((A40-1)/12)+1</f>
        <v/>
      </c>
      <c r="C40" s="16">
        <f>'Your numbers'!$B$5*(1+'Your numbers'!$B$9)^(B40-1)</f>
        <v/>
      </c>
      <c r="D40" s="16">
        <f>IF('Your numbers'!$B$12="Same rise as everyone",'Your numbers'!$B$6*(1+'Your numbers'!$B$9)^(B40-1),IF('Your numbers'!$B$12="Half the rise",'Your numbers'!$B$6*(1+'Your numbers'!$B$9/2)^(B40-1),IF('Your numbers'!$B$12="Founder rate for 12 months",IF(B40=1,'Your numbers'!$B$6,C40),'Your numbers'!$B$6)))</f>
        <v/>
      </c>
      <c r="E40" s="16">
        <f>'Your numbers'!$B$10*(1+'Your numbers'!$B$11)^(B40-1)</f>
        <v/>
      </c>
      <c r="F40" s="18">
        <f>'Your numbers'!$B$7*(1-'Your numbers'!$B$8)^(A40-1)</f>
        <v/>
      </c>
      <c r="G40" s="19">
        <f>F40*D40</f>
        <v/>
      </c>
      <c r="H40" s="19">
        <f>F40*(C40-D40)</f>
        <v/>
      </c>
      <c r="I40" s="16">
        <f>D40-E40</f>
        <v/>
      </c>
      <c r="J40" s="23">
        <f>IF(I40&lt;0,B40,99)</f>
        <v/>
      </c>
    </row>
    <row r="41">
      <c r="A41" s="6" t="n">
        <v>37</v>
      </c>
      <c r="B41" s="23">
        <f>INT((A41-1)/12)+1</f>
        <v/>
      </c>
      <c r="C41" s="16">
        <f>'Your numbers'!$B$5*(1+'Your numbers'!$B$9)^(B41-1)</f>
        <v/>
      </c>
      <c r="D41" s="16">
        <f>IF('Your numbers'!$B$12="Same rise as everyone",'Your numbers'!$B$6*(1+'Your numbers'!$B$9)^(B41-1),IF('Your numbers'!$B$12="Half the rise",'Your numbers'!$B$6*(1+'Your numbers'!$B$9/2)^(B41-1),IF('Your numbers'!$B$12="Founder rate for 12 months",IF(B41=1,'Your numbers'!$B$6,C41),'Your numbers'!$B$6)))</f>
        <v/>
      </c>
      <c r="E41" s="16">
        <f>'Your numbers'!$B$10*(1+'Your numbers'!$B$11)^(B41-1)</f>
        <v/>
      </c>
      <c r="F41" s="18">
        <f>'Your numbers'!$B$7*(1-'Your numbers'!$B$8)^(A41-1)</f>
        <v/>
      </c>
      <c r="G41" s="19">
        <f>F41*D41</f>
        <v/>
      </c>
      <c r="H41" s="19">
        <f>F41*(C41-D41)</f>
        <v/>
      </c>
      <c r="I41" s="16">
        <f>D41-E41</f>
        <v/>
      </c>
      <c r="J41" s="23">
        <f>IF(I41&lt;0,B41,99)</f>
        <v/>
      </c>
    </row>
    <row r="42">
      <c r="A42" s="6" t="n">
        <v>38</v>
      </c>
      <c r="B42" s="23">
        <f>INT((A42-1)/12)+1</f>
        <v/>
      </c>
      <c r="C42" s="16">
        <f>'Your numbers'!$B$5*(1+'Your numbers'!$B$9)^(B42-1)</f>
        <v/>
      </c>
      <c r="D42" s="16">
        <f>IF('Your numbers'!$B$12="Same rise as everyone",'Your numbers'!$B$6*(1+'Your numbers'!$B$9)^(B42-1),IF('Your numbers'!$B$12="Half the rise",'Your numbers'!$B$6*(1+'Your numbers'!$B$9/2)^(B42-1),IF('Your numbers'!$B$12="Founder rate for 12 months",IF(B42=1,'Your numbers'!$B$6,C42),'Your numbers'!$B$6)))</f>
        <v/>
      </c>
      <c r="E42" s="16">
        <f>'Your numbers'!$B$10*(1+'Your numbers'!$B$11)^(B42-1)</f>
        <v/>
      </c>
      <c r="F42" s="18">
        <f>'Your numbers'!$B$7*(1-'Your numbers'!$B$8)^(A42-1)</f>
        <v/>
      </c>
      <c r="G42" s="19">
        <f>F42*D42</f>
        <v/>
      </c>
      <c r="H42" s="19">
        <f>F42*(C42-D42)</f>
        <v/>
      </c>
      <c r="I42" s="16">
        <f>D42-E42</f>
        <v/>
      </c>
      <c r="J42" s="23">
        <f>IF(I42&lt;0,B42,99)</f>
        <v/>
      </c>
    </row>
    <row r="43">
      <c r="A43" s="6" t="n">
        <v>39</v>
      </c>
      <c r="B43" s="23">
        <f>INT((A43-1)/12)+1</f>
        <v/>
      </c>
      <c r="C43" s="16">
        <f>'Your numbers'!$B$5*(1+'Your numbers'!$B$9)^(B43-1)</f>
        <v/>
      </c>
      <c r="D43" s="16">
        <f>IF('Your numbers'!$B$12="Same rise as everyone",'Your numbers'!$B$6*(1+'Your numbers'!$B$9)^(B43-1),IF('Your numbers'!$B$12="Half the rise",'Your numbers'!$B$6*(1+'Your numbers'!$B$9/2)^(B43-1),IF('Your numbers'!$B$12="Founder rate for 12 months",IF(B43=1,'Your numbers'!$B$6,C43),'Your numbers'!$B$6)))</f>
        <v/>
      </c>
      <c r="E43" s="16">
        <f>'Your numbers'!$B$10*(1+'Your numbers'!$B$11)^(B43-1)</f>
        <v/>
      </c>
      <c r="F43" s="18">
        <f>'Your numbers'!$B$7*(1-'Your numbers'!$B$8)^(A43-1)</f>
        <v/>
      </c>
      <c r="G43" s="19">
        <f>F43*D43</f>
        <v/>
      </c>
      <c r="H43" s="19">
        <f>F43*(C43-D43)</f>
        <v/>
      </c>
      <c r="I43" s="16">
        <f>D43-E43</f>
        <v/>
      </c>
      <c r="J43" s="23">
        <f>IF(I43&lt;0,B43,99)</f>
        <v/>
      </c>
    </row>
    <row r="44">
      <c r="A44" s="6" t="n">
        <v>40</v>
      </c>
      <c r="B44" s="23">
        <f>INT((A44-1)/12)+1</f>
        <v/>
      </c>
      <c r="C44" s="16">
        <f>'Your numbers'!$B$5*(1+'Your numbers'!$B$9)^(B44-1)</f>
        <v/>
      </c>
      <c r="D44" s="16">
        <f>IF('Your numbers'!$B$12="Same rise as everyone",'Your numbers'!$B$6*(1+'Your numbers'!$B$9)^(B44-1),IF('Your numbers'!$B$12="Half the rise",'Your numbers'!$B$6*(1+'Your numbers'!$B$9/2)^(B44-1),IF('Your numbers'!$B$12="Founder rate for 12 months",IF(B44=1,'Your numbers'!$B$6,C44),'Your numbers'!$B$6)))</f>
        <v/>
      </c>
      <c r="E44" s="16">
        <f>'Your numbers'!$B$10*(1+'Your numbers'!$B$11)^(B44-1)</f>
        <v/>
      </c>
      <c r="F44" s="18">
        <f>'Your numbers'!$B$7*(1-'Your numbers'!$B$8)^(A44-1)</f>
        <v/>
      </c>
      <c r="G44" s="19">
        <f>F44*D44</f>
        <v/>
      </c>
      <c r="H44" s="19">
        <f>F44*(C44-D44)</f>
        <v/>
      </c>
      <c r="I44" s="16">
        <f>D44-E44</f>
        <v/>
      </c>
      <c r="J44" s="23">
        <f>IF(I44&lt;0,B44,99)</f>
        <v/>
      </c>
    </row>
    <row r="45">
      <c r="A45" s="6" t="n">
        <v>41</v>
      </c>
      <c r="B45" s="23">
        <f>INT((A45-1)/12)+1</f>
        <v/>
      </c>
      <c r="C45" s="16">
        <f>'Your numbers'!$B$5*(1+'Your numbers'!$B$9)^(B45-1)</f>
        <v/>
      </c>
      <c r="D45" s="16">
        <f>IF('Your numbers'!$B$12="Same rise as everyone",'Your numbers'!$B$6*(1+'Your numbers'!$B$9)^(B45-1),IF('Your numbers'!$B$12="Half the rise",'Your numbers'!$B$6*(1+'Your numbers'!$B$9/2)^(B45-1),IF('Your numbers'!$B$12="Founder rate for 12 months",IF(B45=1,'Your numbers'!$B$6,C45),'Your numbers'!$B$6)))</f>
        <v/>
      </c>
      <c r="E45" s="16">
        <f>'Your numbers'!$B$10*(1+'Your numbers'!$B$11)^(B45-1)</f>
        <v/>
      </c>
      <c r="F45" s="18">
        <f>'Your numbers'!$B$7*(1-'Your numbers'!$B$8)^(A45-1)</f>
        <v/>
      </c>
      <c r="G45" s="19">
        <f>F45*D45</f>
        <v/>
      </c>
      <c r="H45" s="19">
        <f>F45*(C45-D45)</f>
        <v/>
      </c>
      <c r="I45" s="16">
        <f>D45-E45</f>
        <v/>
      </c>
      <c r="J45" s="23">
        <f>IF(I45&lt;0,B45,99)</f>
        <v/>
      </c>
    </row>
    <row r="46">
      <c r="A46" s="6" t="n">
        <v>42</v>
      </c>
      <c r="B46" s="23">
        <f>INT((A46-1)/12)+1</f>
        <v/>
      </c>
      <c r="C46" s="16">
        <f>'Your numbers'!$B$5*(1+'Your numbers'!$B$9)^(B46-1)</f>
        <v/>
      </c>
      <c r="D46" s="16">
        <f>IF('Your numbers'!$B$12="Same rise as everyone",'Your numbers'!$B$6*(1+'Your numbers'!$B$9)^(B46-1),IF('Your numbers'!$B$12="Half the rise",'Your numbers'!$B$6*(1+'Your numbers'!$B$9/2)^(B46-1),IF('Your numbers'!$B$12="Founder rate for 12 months",IF(B46=1,'Your numbers'!$B$6,C46),'Your numbers'!$B$6)))</f>
        <v/>
      </c>
      <c r="E46" s="16">
        <f>'Your numbers'!$B$10*(1+'Your numbers'!$B$11)^(B46-1)</f>
        <v/>
      </c>
      <c r="F46" s="18">
        <f>'Your numbers'!$B$7*(1-'Your numbers'!$B$8)^(A46-1)</f>
        <v/>
      </c>
      <c r="G46" s="19">
        <f>F46*D46</f>
        <v/>
      </c>
      <c r="H46" s="19">
        <f>F46*(C46-D46)</f>
        <v/>
      </c>
      <c r="I46" s="16">
        <f>D46-E46</f>
        <v/>
      </c>
      <c r="J46" s="23">
        <f>IF(I46&lt;0,B46,99)</f>
        <v/>
      </c>
    </row>
    <row r="47">
      <c r="A47" s="6" t="n">
        <v>43</v>
      </c>
      <c r="B47" s="23">
        <f>INT((A47-1)/12)+1</f>
        <v/>
      </c>
      <c r="C47" s="16">
        <f>'Your numbers'!$B$5*(1+'Your numbers'!$B$9)^(B47-1)</f>
        <v/>
      </c>
      <c r="D47" s="16">
        <f>IF('Your numbers'!$B$12="Same rise as everyone",'Your numbers'!$B$6*(1+'Your numbers'!$B$9)^(B47-1),IF('Your numbers'!$B$12="Half the rise",'Your numbers'!$B$6*(1+'Your numbers'!$B$9/2)^(B47-1),IF('Your numbers'!$B$12="Founder rate for 12 months",IF(B47=1,'Your numbers'!$B$6,C47),'Your numbers'!$B$6)))</f>
        <v/>
      </c>
      <c r="E47" s="16">
        <f>'Your numbers'!$B$10*(1+'Your numbers'!$B$11)^(B47-1)</f>
        <v/>
      </c>
      <c r="F47" s="18">
        <f>'Your numbers'!$B$7*(1-'Your numbers'!$B$8)^(A47-1)</f>
        <v/>
      </c>
      <c r="G47" s="19">
        <f>F47*D47</f>
        <v/>
      </c>
      <c r="H47" s="19">
        <f>F47*(C47-D47)</f>
        <v/>
      </c>
      <c r="I47" s="16">
        <f>D47-E47</f>
        <v/>
      </c>
      <c r="J47" s="23">
        <f>IF(I47&lt;0,B47,99)</f>
        <v/>
      </c>
    </row>
    <row r="48">
      <c r="A48" s="6" t="n">
        <v>44</v>
      </c>
      <c r="B48" s="23">
        <f>INT((A48-1)/12)+1</f>
        <v/>
      </c>
      <c r="C48" s="16">
        <f>'Your numbers'!$B$5*(1+'Your numbers'!$B$9)^(B48-1)</f>
        <v/>
      </c>
      <c r="D48" s="16">
        <f>IF('Your numbers'!$B$12="Same rise as everyone",'Your numbers'!$B$6*(1+'Your numbers'!$B$9)^(B48-1),IF('Your numbers'!$B$12="Half the rise",'Your numbers'!$B$6*(1+'Your numbers'!$B$9/2)^(B48-1),IF('Your numbers'!$B$12="Founder rate for 12 months",IF(B48=1,'Your numbers'!$B$6,C48),'Your numbers'!$B$6)))</f>
        <v/>
      </c>
      <c r="E48" s="16">
        <f>'Your numbers'!$B$10*(1+'Your numbers'!$B$11)^(B48-1)</f>
        <v/>
      </c>
      <c r="F48" s="18">
        <f>'Your numbers'!$B$7*(1-'Your numbers'!$B$8)^(A48-1)</f>
        <v/>
      </c>
      <c r="G48" s="19">
        <f>F48*D48</f>
        <v/>
      </c>
      <c r="H48" s="19">
        <f>F48*(C48-D48)</f>
        <v/>
      </c>
      <c r="I48" s="16">
        <f>D48-E48</f>
        <v/>
      </c>
      <c r="J48" s="23">
        <f>IF(I48&lt;0,B48,99)</f>
        <v/>
      </c>
    </row>
    <row r="49">
      <c r="A49" s="6" t="n">
        <v>45</v>
      </c>
      <c r="B49" s="23">
        <f>INT((A49-1)/12)+1</f>
        <v/>
      </c>
      <c r="C49" s="16">
        <f>'Your numbers'!$B$5*(1+'Your numbers'!$B$9)^(B49-1)</f>
        <v/>
      </c>
      <c r="D49" s="16">
        <f>IF('Your numbers'!$B$12="Same rise as everyone",'Your numbers'!$B$6*(1+'Your numbers'!$B$9)^(B49-1),IF('Your numbers'!$B$12="Half the rise",'Your numbers'!$B$6*(1+'Your numbers'!$B$9/2)^(B49-1),IF('Your numbers'!$B$12="Founder rate for 12 months",IF(B49=1,'Your numbers'!$B$6,C49),'Your numbers'!$B$6)))</f>
        <v/>
      </c>
      <c r="E49" s="16">
        <f>'Your numbers'!$B$10*(1+'Your numbers'!$B$11)^(B49-1)</f>
        <v/>
      </c>
      <c r="F49" s="18">
        <f>'Your numbers'!$B$7*(1-'Your numbers'!$B$8)^(A49-1)</f>
        <v/>
      </c>
      <c r="G49" s="19">
        <f>F49*D49</f>
        <v/>
      </c>
      <c r="H49" s="19">
        <f>F49*(C49-D49)</f>
        <v/>
      </c>
      <c r="I49" s="16">
        <f>D49-E49</f>
        <v/>
      </c>
      <c r="J49" s="23">
        <f>IF(I49&lt;0,B49,99)</f>
        <v/>
      </c>
    </row>
    <row r="50">
      <c r="A50" s="6" t="n">
        <v>46</v>
      </c>
      <c r="B50" s="23">
        <f>INT((A50-1)/12)+1</f>
        <v/>
      </c>
      <c r="C50" s="16">
        <f>'Your numbers'!$B$5*(1+'Your numbers'!$B$9)^(B50-1)</f>
        <v/>
      </c>
      <c r="D50" s="16">
        <f>IF('Your numbers'!$B$12="Same rise as everyone",'Your numbers'!$B$6*(1+'Your numbers'!$B$9)^(B50-1),IF('Your numbers'!$B$12="Half the rise",'Your numbers'!$B$6*(1+'Your numbers'!$B$9/2)^(B50-1),IF('Your numbers'!$B$12="Founder rate for 12 months",IF(B50=1,'Your numbers'!$B$6,C50),'Your numbers'!$B$6)))</f>
        <v/>
      </c>
      <c r="E50" s="16">
        <f>'Your numbers'!$B$10*(1+'Your numbers'!$B$11)^(B50-1)</f>
        <v/>
      </c>
      <c r="F50" s="18">
        <f>'Your numbers'!$B$7*(1-'Your numbers'!$B$8)^(A50-1)</f>
        <v/>
      </c>
      <c r="G50" s="19">
        <f>F50*D50</f>
        <v/>
      </c>
      <c r="H50" s="19">
        <f>F50*(C50-D50)</f>
        <v/>
      </c>
      <c r="I50" s="16">
        <f>D50-E50</f>
        <v/>
      </c>
      <c r="J50" s="23">
        <f>IF(I50&lt;0,B50,99)</f>
        <v/>
      </c>
    </row>
    <row r="51">
      <c r="A51" s="6" t="n">
        <v>47</v>
      </c>
      <c r="B51" s="23">
        <f>INT((A51-1)/12)+1</f>
        <v/>
      </c>
      <c r="C51" s="16">
        <f>'Your numbers'!$B$5*(1+'Your numbers'!$B$9)^(B51-1)</f>
        <v/>
      </c>
      <c r="D51" s="16">
        <f>IF('Your numbers'!$B$12="Same rise as everyone",'Your numbers'!$B$6*(1+'Your numbers'!$B$9)^(B51-1),IF('Your numbers'!$B$12="Half the rise",'Your numbers'!$B$6*(1+'Your numbers'!$B$9/2)^(B51-1),IF('Your numbers'!$B$12="Founder rate for 12 months",IF(B51=1,'Your numbers'!$B$6,C51),'Your numbers'!$B$6)))</f>
        <v/>
      </c>
      <c r="E51" s="16">
        <f>'Your numbers'!$B$10*(1+'Your numbers'!$B$11)^(B51-1)</f>
        <v/>
      </c>
      <c r="F51" s="18">
        <f>'Your numbers'!$B$7*(1-'Your numbers'!$B$8)^(A51-1)</f>
        <v/>
      </c>
      <c r="G51" s="19">
        <f>F51*D51</f>
        <v/>
      </c>
      <c r="H51" s="19">
        <f>F51*(C51-D51)</f>
        <v/>
      </c>
      <c r="I51" s="16">
        <f>D51-E51</f>
        <v/>
      </c>
      <c r="J51" s="23">
        <f>IF(I51&lt;0,B51,99)</f>
        <v/>
      </c>
    </row>
    <row r="52">
      <c r="A52" s="6" t="n">
        <v>48</v>
      </c>
      <c r="B52" s="23">
        <f>INT((A52-1)/12)+1</f>
        <v/>
      </c>
      <c r="C52" s="16">
        <f>'Your numbers'!$B$5*(1+'Your numbers'!$B$9)^(B52-1)</f>
        <v/>
      </c>
      <c r="D52" s="16">
        <f>IF('Your numbers'!$B$12="Same rise as everyone",'Your numbers'!$B$6*(1+'Your numbers'!$B$9)^(B52-1),IF('Your numbers'!$B$12="Half the rise",'Your numbers'!$B$6*(1+'Your numbers'!$B$9/2)^(B52-1),IF('Your numbers'!$B$12="Founder rate for 12 months",IF(B52=1,'Your numbers'!$B$6,C52),'Your numbers'!$B$6)))</f>
        <v/>
      </c>
      <c r="E52" s="16">
        <f>'Your numbers'!$B$10*(1+'Your numbers'!$B$11)^(B52-1)</f>
        <v/>
      </c>
      <c r="F52" s="18">
        <f>'Your numbers'!$B$7*(1-'Your numbers'!$B$8)^(A52-1)</f>
        <v/>
      </c>
      <c r="G52" s="19">
        <f>F52*D52</f>
        <v/>
      </c>
      <c r="H52" s="19">
        <f>F52*(C52-D52)</f>
        <v/>
      </c>
      <c r="I52" s="16">
        <f>D52-E52</f>
        <v/>
      </c>
      <c r="J52" s="23">
        <f>IF(I52&lt;0,B52,99)</f>
        <v/>
      </c>
    </row>
    <row r="53">
      <c r="A53" s="6" t="n">
        <v>49</v>
      </c>
      <c r="B53" s="23">
        <f>INT((A53-1)/12)+1</f>
        <v/>
      </c>
      <c r="C53" s="16">
        <f>'Your numbers'!$B$5*(1+'Your numbers'!$B$9)^(B53-1)</f>
        <v/>
      </c>
      <c r="D53" s="16">
        <f>IF('Your numbers'!$B$12="Same rise as everyone",'Your numbers'!$B$6*(1+'Your numbers'!$B$9)^(B53-1),IF('Your numbers'!$B$12="Half the rise",'Your numbers'!$B$6*(1+'Your numbers'!$B$9/2)^(B53-1),IF('Your numbers'!$B$12="Founder rate for 12 months",IF(B53=1,'Your numbers'!$B$6,C53),'Your numbers'!$B$6)))</f>
        <v/>
      </c>
      <c r="E53" s="16">
        <f>'Your numbers'!$B$10*(1+'Your numbers'!$B$11)^(B53-1)</f>
        <v/>
      </c>
      <c r="F53" s="18">
        <f>'Your numbers'!$B$7*(1-'Your numbers'!$B$8)^(A53-1)</f>
        <v/>
      </c>
      <c r="G53" s="19">
        <f>F53*D53</f>
        <v/>
      </c>
      <c r="H53" s="19">
        <f>F53*(C53-D53)</f>
        <v/>
      </c>
      <c r="I53" s="16">
        <f>D53-E53</f>
        <v/>
      </c>
      <c r="J53" s="23">
        <f>IF(I53&lt;0,B53,99)</f>
        <v/>
      </c>
    </row>
    <row r="54">
      <c r="A54" s="6" t="n">
        <v>50</v>
      </c>
      <c r="B54" s="23">
        <f>INT((A54-1)/12)+1</f>
        <v/>
      </c>
      <c r="C54" s="16">
        <f>'Your numbers'!$B$5*(1+'Your numbers'!$B$9)^(B54-1)</f>
        <v/>
      </c>
      <c r="D54" s="16">
        <f>IF('Your numbers'!$B$12="Same rise as everyone",'Your numbers'!$B$6*(1+'Your numbers'!$B$9)^(B54-1),IF('Your numbers'!$B$12="Half the rise",'Your numbers'!$B$6*(1+'Your numbers'!$B$9/2)^(B54-1),IF('Your numbers'!$B$12="Founder rate for 12 months",IF(B54=1,'Your numbers'!$B$6,C54),'Your numbers'!$B$6)))</f>
        <v/>
      </c>
      <c r="E54" s="16">
        <f>'Your numbers'!$B$10*(1+'Your numbers'!$B$11)^(B54-1)</f>
        <v/>
      </c>
      <c r="F54" s="18">
        <f>'Your numbers'!$B$7*(1-'Your numbers'!$B$8)^(A54-1)</f>
        <v/>
      </c>
      <c r="G54" s="19">
        <f>F54*D54</f>
        <v/>
      </c>
      <c r="H54" s="19">
        <f>F54*(C54-D54)</f>
        <v/>
      </c>
      <c r="I54" s="16">
        <f>D54-E54</f>
        <v/>
      </c>
      <c r="J54" s="23">
        <f>IF(I54&lt;0,B54,99)</f>
        <v/>
      </c>
    </row>
    <row r="55">
      <c r="A55" s="6" t="n">
        <v>51</v>
      </c>
      <c r="B55" s="23">
        <f>INT((A55-1)/12)+1</f>
        <v/>
      </c>
      <c r="C55" s="16">
        <f>'Your numbers'!$B$5*(1+'Your numbers'!$B$9)^(B55-1)</f>
        <v/>
      </c>
      <c r="D55" s="16">
        <f>IF('Your numbers'!$B$12="Same rise as everyone",'Your numbers'!$B$6*(1+'Your numbers'!$B$9)^(B55-1),IF('Your numbers'!$B$12="Half the rise",'Your numbers'!$B$6*(1+'Your numbers'!$B$9/2)^(B55-1),IF('Your numbers'!$B$12="Founder rate for 12 months",IF(B55=1,'Your numbers'!$B$6,C55),'Your numbers'!$B$6)))</f>
        <v/>
      </c>
      <c r="E55" s="16">
        <f>'Your numbers'!$B$10*(1+'Your numbers'!$B$11)^(B55-1)</f>
        <v/>
      </c>
      <c r="F55" s="18">
        <f>'Your numbers'!$B$7*(1-'Your numbers'!$B$8)^(A55-1)</f>
        <v/>
      </c>
      <c r="G55" s="19">
        <f>F55*D55</f>
        <v/>
      </c>
      <c r="H55" s="19">
        <f>F55*(C55-D55)</f>
        <v/>
      </c>
      <c r="I55" s="16">
        <f>D55-E55</f>
        <v/>
      </c>
      <c r="J55" s="23">
        <f>IF(I55&lt;0,B55,99)</f>
        <v/>
      </c>
    </row>
    <row r="56">
      <c r="A56" s="6" t="n">
        <v>52</v>
      </c>
      <c r="B56" s="23">
        <f>INT((A56-1)/12)+1</f>
        <v/>
      </c>
      <c r="C56" s="16">
        <f>'Your numbers'!$B$5*(1+'Your numbers'!$B$9)^(B56-1)</f>
        <v/>
      </c>
      <c r="D56" s="16">
        <f>IF('Your numbers'!$B$12="Same rise as everyone",'Your numbers'!$B$6*(1+'Your numbers'!$B$9)^(B56-1),IF('Your numbers'!$B$12="Half the rise",'Your numbers'!$B$6*(1+'Your numbers'!$B$9/2)^(B56-1),IF('Your numbers'!$B$12="Founder rate for 12 months",IF(B56=1,'Your numbers'!$B$6,C56),'Your numbers'!$B$6)))</f>
        <v/>
      </c>
      <c r="E56" s="16">
        <f>'Your numbers'!$B$10*(1+'Your numbers'!$B$11)^(B56-1)</f>
        <v/>
      </c>
      <c r="F56" s="18">
        <f>'Your numbers'!$B$7*(1-'Your numbers'!$B$8)^(A56-1)</f>
        <v/>
      </c>
      <c r="G56" s="19">
        <f>F56*D56</f>
        <v/>
      </c>
      <c r="H56" s="19">
        <f>F56*(C56-D56)</f>
        <v/>
      </c>
      <c r="I56" s="16">
        <f>D56-E56</f>
        <v/>
      </c>
      <c r="J56" s="23">
        <f>IF(I56&lt;0,B56,99)</f>
        <v/>
      </c>
    </row>
    <row r="57">
      <c r="A57" s="6" t="n">
        <v>53</v>
      </c>
      <c r="B57" s="23">
        <f>INT((A57-1)/12)+1</f>
        <v/>
      </c>
      <c r="C57" s="16">
        <f>'Your numbers'!$B$5*(1+'Your numbers'!$B$9)^(B57-1)</f>
        <v/>
      </c>
      <c r="D57" s="16">
        <f>IF('Your numbers'!$B$12="Same rise as everyone",'Your numbers'!$B$6*(1+'Your numbers'!$B$9)^(B57-1),IF('Your numbers'!$B$12="Half the rise",'Your numbers'!$B$6*(1+'Your numbers'!$B$9/2)^(B57-1),IF('Your numbers'!$B$12="Founder rate for 12 months",IF(B57=1,'Your numbers'!$B$6,C57),'Your numbers'!$B$6)))</f>
        <v/>
      </c>
      <c r="E57" s="16">
        <f>'Your numbers'!$B$10*(1+'Your numbers'!$B$11)^(B57-1)</f>
        <v/>
      </c>
      <c r="F57" s="18">
        <f>'Your numbers'!$B$7*(1-'Your numbers'!$B$8)^(A57-1)</f>
        <v/>
      </c>
      <c r="G57" s="19">
        <f>F57*D57</f>
        <v/>
      </c>
      <c r="H57" s="19">
        <f>F57*(C57-D57)</f>
        <v/>
      </c>
      <c r="I57" s="16">
        <f>D57-E57</f>
        <v/>
      </c>
      <c r="J57" s="23">
        <f>IF(I57&lt;0,B57,99)</f>
        <v/>
      </c>
    </row>
    <row r="58">
      <c r="A58" s="6" t="n">
        <v>54</v>
      </c>
      <c r="B58" s="23">
        <f>INT((A58-1)/12)+1</f>
        <v/>
      </c>
      <c r="C58" s="16">
        <f>'Your numbers'!$B$5*(1+'Your numbers'!$B$9)^(B58-1)</f>
        <v/>
      </c>
      <c r="D58" s="16">
        <f>IF('Your numbers'!$B$12="Same rise as everyone",'Your numbers'!$B$6*(1+'Your numbers'!$B$9)^(B58-1),IF('Your numbers'!$B$12="Half the rise",'Your numbers'!$B$6*(1+'Your numbers'!$B$9/2)^(B58-1),IF('Your numbers'!$B$12="Founder rate for 12 months",IF(B58=1,'Your numbers'!$B$6,C58),'Your numbers'!$B$6)))</f>
        <v/>
      </c>
      <c r="E58" s="16">
        <f>'Your numbers'!$B$10*(1+'Your numbers'!$B$11)^(B58-1)</f>
        <v/>
      </c>
      <c r="F58" s="18">
        <f>'Your numbers'!$B$7*(1-'Your numbers'!$B$8)^(A58-1)</f>
        <v/>
      </c>
      <c r="G58" s="19">
        <f>F58*D58</f>
        <v/>
      </c>
      <c r="H58" s="19">
        <f>F58*(C58-D58)</f>
        <v/>
      </c>
      <c r="I58" s="16">
        <f>D58-E58</f>
        <v/>
      </c>
      <c r="J58" s="23">
        <f>IF(I58&lt;0,B58,99)</f>
        <v/>
      </c>
    </row>
    <row r="59">
      <c r="A59" s="6" t="n">
        <v>55</v>
      </c>
      <c r="B59" s="23">
        <f>INT((A59-1)/12)+1</f>
        <v/>
      </c>
      <c r="C59" s="16">
        <f>'Your numbers'!$B$5*(1+'Your numbers'!$B$9)^(B59-1)</f>
        <v/>
      </c>
      <c r="D59" s="16">
        <f>IF('Your numbers'!$B$12="Same rise as everyone",'Your numbers'!$B$6*(1+'Your numbers'!$B$9)^(B59-1),IF('Your numbers'!$B$12="Half the rise",'Your numbers'!$B$6*(1+'Your numbers'!$B$9/2)^(B59-1),IF('Your numbers'!$B$12="Founder rate for 12 months",IF(B59=1,'Your numbers'!$B$6,C59),'Your numbers'!$B$6)))</f>
        <v/>
      </c>
      <c r="E59" s="16">
        <f>'Your numbers'!$B$10*(1+'Your numbers'!$B$11)^(B59-1)</f>
        <v/>
      </c>
      <c r="F59" s="18">
        <f>'Your numbers'!$B$7*(1-'Your numbers'!$B$8)^(A59-1)</f>
        <v/>
      </c>
      <c r="G59" s="19">
        <f>F59*D59</f>
        <v/>
      </c>
      <c r="H59" s="19">
        <f>F59*(C59-D59)</f>
        <v/>
      </c>
      <c r="I59" s="16">
        <f>D59-E59</f>
        <v/>
      </c>
      <c r="J59" s="23">
        <f>IF(I59&lt;0,B59,99)</f>
        <v/>
      </c>
    </row>
    <row r="60">
      <c r="A60" s="6" t="n">
        <v>56</v>
      </c>
      <c r="B60" s="23">
        <f>INT((A60-1)/12)+1</f>
        <v/>
      </c>
      <c r="C60" s="16">
        <f>'Your numbers'!$B$5*(1+'Your numbers'!$B$9)^(B60-1)</f>
        <v/>
      </c>
      <c r="D60" s="16">
        <f>IF('Your numbers'!$B$12="Same rise as everyone",'Your numbers'!$B$6*(1+'Your numbers'!$B$9)^(B60-1),IF('Your numbers'!$B$12="Half the rise",'Your numbers'!$B$6*(1+'Your numbers'!$B$9/2)^(B60-1),IF('Your numbers'!$B$12="Founder rate for 12 months",IF(B60=1,'Your numbers'!$B$6,C60),'Your numbers'!$B$6)))</f>
        <v/>
      </c>
      <c r="E60" s="16">
        <f>'Your numbers'!$B$10*(1+'Your numbers'!$B$11)^(B60-1)</f>
        <v/>
      </c>
      <c r="F60" s="18">
        <f>'Your numbers'!$B$7*(1-'Your numbers'!$B$8)^(A60-1)</f>
        <v/>
      </c>
      <c r="G60" s="19">
        <f>F60*D60</f>
        <v/>
      </c>
      <c r="H60" s="19">
        <f>F60*(C60-D60)</f>
        <v/>
      </c>
      <c r="I60" s="16">
        <f>D60-E60</f>
        <v/>
      </c>
      <c r="J60" s="23">
        <f>IF(I60&lt;0,B60,99)</f>
        <v/>
      </c>
    </row>
    <row r="61">
      <c r="A61" s="6" t="n">
        <v>57</v>
      </c>
      <c r="B61" s="23">
        <f>INT((A61-1)/12)+1</f>
        <v/>
      </c>
      <c r="C61" s="16">
        <f>'Your numbers'!$B$5*(1+'Your numbers'!$B$9)^(B61-1)</f>
        <v/>
      </c>
      <c r="D61" s="16">
        <f>IF('Your numbers'!$B$12="Same rise as everyone",'Your numbers'!$B$6*(1+'Your numbers'!$B$9)^(B61-1),IF('Your numbers'!$B$12="Half the rise",'Your numbers'!$B$6*(1+'Your numbers'!$B$9/2)^(B61-1),IF('Your numbers'!$B$12="Founder rate for 12 months",IF(B61=1,'Your numbers'!$B$6,C61),'Your numbers'!$B$6)))</f>
        <v/>
      </c>
      <c r="E61" s="16">
        <f>'Your numbers'!$B$10*(1+'Your numbers'!$B$11)^(B61-1)</f>
        <v/>
      </c>
      <c r="F61" s="18">
        <f>'Your numbers'!$B$7*(1-'Your numbers'!$B$8)^(A61-1)</f>
        <v/>
      </c>
      <c r="G61" s="19">
        <f>F61*D61</f>
        <v/>
      </c>
      <c r="H61" s="19">
        <f>F61*(C61-D61)</f>
        <v/>
      </c>
      <c r="I61" s="16">
        <f>D61-E61</f>
        <v/>
      </c>
      <c r="J61" s="23">
        <f>IF(I61&lt;0,B61,99)</f>
        <v/>
      </c>
    </row>
    <row r="62">
      <c r="A62" s="6" t="n">
        <v>58</v>
      </c>
      <c r="B62" s="23">
        <f>INT((A62-1)/12)+1</f>
        <v/>
      </c>
      <c r="C62" s="16">
        <f>'Your numbers'!$B$5*(1+'Your numbers'!$B$9)^(B62-1)</f>
        <v/>
      </c>
      <c r="D62" s="16">
        <f>IF('Your numbers'!$B$12="Same rise as everyone",'Your numbers'!$B$6*(1+'Your numbers'!$B$9)^(B62-1),IF('Your numbers'!$B$12="Half the rise",'Your numbers'!$B$6*(1+'Your numbers'!$B$9/2)^(B62-1),IF('Your numbers'!$B$12="Founder rate for 12 months",IF(B62=1,'Your numbers'!$B$6,C62),'Your numbers'!$B$6)))</f>
        <v/>
      </c>
      <c r="E62" s="16">
        <f>'Your numbers'!$B$10*(1+'Your numbers'!$B$11)^(B62-1)</f>
        <v/>
      </c>
      <c r="F62" s="18">
        <f>'Your numbers'!$B$7*(1-'Your numbers'!$B$8)^(A62-1)</f>
        <v/>
      </c>
      <c r="G62" s="19">
        <f>F62*D62</f>
        <v/>
      </c>
      <c r="H62" s="19">
        <f>F62*(C62-D62)</f>
        <v/>
      </c>
      <c r="I62" s="16">
        <f>D62-E62</f>
        <v/>
      </c>
      <c r="J62" s="23">
        <f>IF(I62&lt;0,B62,99)</f>
        <v/>
      </c>
    </row>
    <row r="63">
      <c r="A63" s="6" t="n">
        <v>59</v>
      </c>
      <c r="B63" s="23">
        <f>INT((A63-1)/12)+1</f>
        <v/>
      </c>
      <c r="C63" s="16">
        <f>'Your numbers'!$B$5*(1+'Your numbers'!$B$9)^(B63-1)</f>
        <v/>
      </c>
      <c r="D63" s="16">
        <f>IF('Your numbers'!$B$12="Same rise as everyone",'Your numbers'!$B$6*(1+'Your numbers'!$B$9)^(B63-1),IF('Your numbers'!$B$12="Half the rise",'Your numbers'!$B$6*(1+'Your numbers'!$B$9/2)^(B63-1),IF('Your numbers'!$B$12="Founder rate for 12 months",IF(B63=1,'Your numbers'!$B$6,C63),'Your numbers'!$B$6)))</f>
        <v/>
      </c>
      <c r="E63" s="16">
        <f>'Your numbers'!$B$10*(1+'Your numbers'!$B$11)^(B63-1)</f>
        <v/>
      </c>
      <c r="F63" s="18">
        <f>'Your numbers'!$B$7*(1-'Your numbers'!$B$8)^(A63-1)</f>
        <v/>
      </c>
      <c r="G63" s="19">
        <f>F63*D63</f>
        <v/>
      </c>
      <c r="H63" s="19">
        <f>F63*(C63-D63)</f>
        <v/>
      </c>
      <c r="I63" s="16">
        <f>D63-E63</f>
        <v/>
      </c>
      <c r="J63" s="23">
        <f>IF(I63&lt;0,B63,99)</f>
        <v/>
      </c>
    </row>
    <row r="64">
      <c r="A64" s="6" t="n">
        <v>60</v>
      </c>
      <c r="B64" s="23">
        <f>INT((A64-1)/12)+1</f>
        <v/>
      </c>
      <c r="C64" s="16">
        <f>'Your numbers'!$B$5*(1+'Your numbers'!$B$9)^(B64-1)</f>
        <v/>
      </c>
      <c r="D64" s="16">
        <f>IF('Your numbers'!$B$12="Same rise as everyone",'Your numbers'!$B$6*(1+'Your numbers'!$B$9)^(B64-1),IF('Your numbers'!$B$12="Half the rise",'Your numbers'!$B$6*(1+'Your numbers'!$B$9/2)^(B64-1),IF('Your numbers'!$B$12="Founder rate for 12 months",IF(B64=1,'Your numbers'!$B$6,C64),'Your numbers'!$B$6)))</f>
        <v/>
      </c>
      <c r="E64" s="16">
        <f>'Your numbers'!$B$10*(1+'Your numbers'!$B$11)^(B64-1)</f>
        <v/>
      </c>
      <c r="F64" s="18">
        <f>'Your numbers'!$B$7*(1-'Your numbers'!$B$8)^(A64-1)</f>
        <v/>
      </c>
      <c r="G64" s="19">
        <f>F64*D64</f>
        <v/>
      </c>
      <c r="H64" s="19">
        <f>F64*(C64-D64)</f>
        <v/>
      </c>
      <c r="I64" s="16">
        <f>D64-E64</f>
        <v/>
      </c>
      <c r="J64" s="23">
        <f>IF(I64&lt;0,B64,99)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64" customWidth="1" min="2" max="2"/>
    <col width="44" customWidth="1" min="3" max="3"/>
  </cols>
  <sheetData>
    <row r="1">
      <c r="A1" s="1" t="inlineStr">
        <is>
          <t>Write your founder offer</t>
        </is>
      </c>
    </row>
    <row r="2">
      <c r="A2" s="8" t="inlineStr">
        <is>
          <t>Decide every rule before you sell a single place, and put the rules in your membership terms in plain words.</t>
        </is>
      </c>
    </row>
    <row r="4">
      <c r="A4" s="4" t="inlineStr">
        <is>
          <t>Decision</t>
        </is>
      </c>
      <c r="B4" s="4" t="inlineStr">
        <is>
          <t>Example</t>
        </is>
      </c>
      <c r="C4" s="4" t="inlineStr">
        <is>
          <t>Yours</t>
        </is>
      </c>
    </row>
    <row r="5" ht="32" customHeight="1">
      <c r="A5" s="5" t="inlineStr">
        <is>
          <t>How many places</t>
        </is>
      </c>
      <c r="B5" s="24" t="inlineStr">
        <is>
          <t>25 founder places. When they are gone, they are gone.</t>
        </is>
      </c>
      <c r="C5" s="13" t="n"/>
    </row>
    <row r="6" ht="32" customHeight="1">
      <c r="A6" s="5" t="inlineStr">
        <is>
          <t>Founder rate</t>
        </is>
      </c>
      <c r="B6" s="24" t="inlineStr">
        <is>
          <t>$149 a month. The standard rate will be $189.</t>
        </is>
      </c>
      <c r="C6" s="13" t="n"/>
    </row>
    <row r="7" ht="32" customHeight="1">
      <c r="A7" s="5" t="inlineStr">
        <is>
          <t>When the offer closes</t>
        </is>
      </c>
      <c r="B7" s="24" t="inlineStr">
        <is>
          <t>The day we open, or when all 25 places are taken, whichever comes first.</t>
        </is>
      </c>
      <c r="C7" s="13" t="n"/>
    </row>
    <row r="8" ht="32" customHeight="1">
      <c r="A8" s="5" t="inlineStr">
        <is>
          <t>Who qualifies</t>
        </is>
      </c>
      <c r="B8" s="24" t="inlineStr">
        <is>
          <t>New members who join and pay before the offer closes. Not existing members or past members.</t>
        </is>
      </c>
      <c r="C8" s="13" t="n"/>
    </row>
    <row r="9" ht="32" customHeight="1">
      <c r="A9" s="5" t="inlineStr">
        <is>
          <t>How long the rate lasts</t>
        </is>
      </c>
      <c r="B9" s="24" t="inlineStr">
        <is>
          <t>For as long as your membership is continuous.</t>
        </is>
      </c>
      <c r="C9" s="13" t="n"/>
    </row>
    <row r="10" ht="32" customHeight="1">
      <c r="A10" s="5" t="inlineStr">
        <is>
          <t>If a founder cancels</t>
        </is>
      </c>
      <c r="B10" s="24" t="inlineStr">
        <is>
          <t>The founder rate ends. If you come back, you join at the rate at that time.</t>
        </is>
      </c>
      <c r="C10" s="13" t="n"/>
    </row>
    <row r="11" ht="32" customHeight="1">
      <c r="A11" s="5" t="inlineStr">
        <is>
          <t>Pausing</t>
        </is>
      </c>
      <c r="B11" s="24" t="inlineStr">
        <is>
          <t>Up to 4 weeks a year for holidays or injury does not count as cancelling.</t>
        </is>
      </c>
      <c r="C11" s="13" t="n"/>
    </row>
    <row r="12" ht="32" customHeight="1">
      <c r="A12" s="5" t="inlineStr">
        <is>
          <t>Price rises</t>
        </is>
      </c>
      <c r="B12" s="24" t="inlineStr">
        <is>
          <t>Founder rates do not go up. (Or: founder rates go up by half of any rise, with 30 days' notice.)</t>
        </is>
      </c>
      <c r="C12" s="13" t="n"/>
    </row>
    <row r="13" ht="32" customHeight="1">
      <c r="A13" s="5" t="inlineStr">
        <is>
          <t>What founders get besides the price</t>
        </is>
      </c>
      <c r="B13" s="24" t="inlineStr">
        <is>
          <t>First choice of class times, a founder T-shirt, your name on the founders' wall.</t>
        </is>
      </c>
      <c r="C13" s="13" t="n"/>
    </row>
    <row r="14" ht="32" customHeight="1">
      <c r="A14" s="5" t="inlineStr">
        <is>
          <t>Where the rules live</t>
        </is>
      </c>
      <c r="B14" s="24" t="inlineStr">
        <is>
          <t>In the membership terms each founder agrees to, and in the founder welcome email.</t>
        </is>
      </c>
      <c r="C14" s="13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13" customWidth="1" min="3" max="3"/>
    <col width="12" customWidth="1" min="4" max="4"/>
    <col width="13" customWidth="1" min="5" max="5"/>
    <col width="17" customWidth="1" min="6" max="6"/>
    <col width="30" customWidth="1" min="7" max="7"/>
    <col width="3" customWidth="1" min="8" max="8"/>
    <col width="16" customWidth="1" min="9" max="9"/>
  </cols>
  <sheetData>
    <row r="1">
      <c r="A1" s="1" t="inlineStr">
        <is>
          <t>Founder list</t>
        </is>
      </c>
    </row>
    <row r="2">
      <c r="A2" s="8" t="inlineStr">
        <is>
          <t>One row per founder. Status works itself out: anyone with a cancel date has lost the founder rate.</t>
        </is>
      </c>
    </row>
    <row r="4">
      <c r="A4" s="4" t="inlineStr">
        <is>
          <t>Place</t>
        </is>
      </c>
      <c r="B4" s="4" t="inlineStr">
        <is>
          <t>Name</t>
        </is>
      </c>
      <c r="C4" s="4" t="inlineStr">
        <is>
          <t>Joined</t>
        </is>
      </c>
      <c r="D4" s="4" t="inlineStr">
        <is>
          <t>Founder rate</t>
        </is>
      </c>
      <c r="E4" s="4" t="inlineStr">
        <is>
          <t>Cancelled on</t>
        </is>
      </c>
      <c r="F4" s="4" t="inlineStr">
        <is>
          <t>Status</t>
        </is>
      </c>
      <c r="G4" s="4" t="inlineStr">
        <is>
          <t>Notes</t>
        </is>
      </c>
      <c r="I4" s="14" t="inlineStr">
        <is>
          <t>Founders now</t>
        </is>
      </c>
    </row>
    <row r="5">
      <c r="A5" s="6" t="n">
        <v>1</v>
      </c>
      <c r="B5" s="13" t="n"/>
      <c r="C5" s="25" t="n"/>
      <c r="D5" s="9" t="n"/>
      <c r="E5" s="25" t="n"/>
      <c r="F5" s="23">
        <f>IF(B5="","",IF(E5&lt;&gt;"","Lost founder rate","Founder"))</f>
        <v/>
      </c>
      <c r="G5" s="13" t="n"/>
      <c r="I5" s="26">
        <f>COUNTIF(F5:F54,"Founder")</f>
        <v/>
      </c>
    </row>
    <row r="6">
      <c r="A6" s="6" t="n">
        <v>2</v>
      </c>
      <c r="B6" s="13" t="n"/>
      <c r="C6" s="25" t="n"/>
      <c r="D6" s="9" t="n"/>
      <c r="E6" s="25" t="n"/>
      <c r="F6" s="23">
        <f>IF(B6="","",IF(E6&lt;&gt;"","Lost founder rate","Founder"))</f>
        <v/>
      </c>
      <c r="G6" s="13" t="n"/>
    </row>
    <row r="7">
      <c r="A7" s="6" t="n">
        <v>3</v>
      </c>
      <c r="B7" s="13" t="n"/>
      <c r="C7" s="25" t="n"/>
      <c r="D7" s="9" t="n"/>
      <c r="E7" s="25" t="n"/>
      <c r="F7" s="23">
        <f>IF(B7="","",IF(E7&lt;&gt;"","Lost founder rate","Founder"))</f>
        <v/>
      </c>
      <c r="G7" s="13" t="n"/>
      <c r="I7" s="14" t="inlineStr">
        <is>
          <t>Places taken</t>
        </is>
      </c>
    </row>
    <row r="8">
      <c r="A8" s="6" t="n">
        <v>4</v>
      </c>
      <c r="B8" s="13" t="n"/>
      <c r="C8" s="25" t="n"/>
      <c r="D8" s="9" t="n"/>
      <c r="E8" s="25" t="n"/>
      <c r="F8" s="23">
        <f>IF(B8="","",IF(E8&lt;&gt;"","Lost founder rate","Founder"))</f>
        <v/>
      </c>
      <c r="G8" s="13" t="n"/>
      <c r="I8" s="26">
        <f>COUNTA(B5:B54)</f>
        <v/>
      </c>
    </row>
    <row r="9">
      <c r="A9" s="6" t="n">
        <v>5</v>
      </c>
      <c r="B9" s="13" t="n"/>
      <c r="C9" s="25" t="n"/>
      <c r="D9" s="9" t="n"/>
      <c r="E9" s="25" t="n"/>
      <c r="F9" s="23">
        <f>IF(B9="","",IF(E9&lt;&gt;"","Lost founder rate","Founder"))</f>
        <v/>
      </c>
      <c r="G9" s="13" t="n"/>
    </row>
    <row r="10">
      <c r="A10" s="6" t="n">
        <v>6</v>
      </c>
      <c r="B10" s="13" t="n"/>
      <c r="C10" s="25" t="n"/>
      <c r="D10" s="9" t="n"/>
      <c r="E10" s="25" t="n"/>
      <c r="F10" s="23">
        <f>IF(B10="","",IF(E10&lt;&gt;"","Lost founder rate","Founder"))</f>
        <v/>
      </c>
      <c r="G10" s="13" t="n"/>
    </row>
    <row r="11">
      <c r="A11" s="6" t="n">
        <v>7</v>
      </c>
      <c r="B11" s="13" t="n"/>
      <c r="C11" s="25" t="n"/>
      <c r="D11" s="9" t="n"/>
      <c r="E11" s="25" t="n"/>
      <c r="F11" s="23">
        <f>IF(B11="","",IF(E11&lt;&gt;"","Lost founder rate","Founder"))</f>
        <v/>
      </c>
      <c r="G11" s="13" t="n"/>
    </row>
    <row r="12">
      <c r="A12" s="6" t="n">
        <v>8</v>
      </c>
      <c r="B12" s="13" t="n"/>
      <c r="C12" s="25" t="n"/>
      <c r="D12" s="9" t="n"/>
      <c r="E12" s="25" t="n"/>
      <c r="F12" s="23">
        <f>IF(B12="","",IF(E12&lt;&gt;"","Lost founder rate","Founder"))</f>
        <v/>
      </c>
      <c r="G12" s="13" t="n"/>
    </row>
    <row r="13">
      <c r="A13" s="6" t="n">
        <v>9</v>
      </c>
      <c r="B13" s="13" t="n"/>
      <c r="C13" s="25" t="n"/>
      <c r="D13" s="9" t="n"/>
      <c r="E13" s="25" t="n"/>
      <c r="F13" s="23">
        <f>IF(B13="","",IF(E13&lt;&gt;"","Lost founder rate","Founder"))</f>
        <v/>
      </c>
      <c r="G13" s="13" t="n"/>
    </row>
    <row r="14">
      <c r="A14" s="6" t="n">
        <v>10</v>
      </c>
      <c r="B14" s="13" t="n"/>
      <c r="C14" s="25" t="n"/>
      <c r="D14" s="9" t="n"/>
      <c r="E14" s="25" t="n"/>
      <c r="F14" s="23">
        <f>IF(B14="","",IF(E14&lt;&gt;"","Lost founder rate","Founder"))</f>
        <v/>
      </c>
      <c r="G14" s="13" t="n"/>
    </row>
    <row r="15">
      <c r="A15" s="6" t="n">
        <v>11</v>
      </c>
      <c r="B15" s="13" t="n"/>
      <c r="C15" s="25" t="n"/>
      <c r="D15" s="9" t="n"/>
      <c r="E15" s="25" t="n"/>
      <c r="F15" s="23">
        <f>IF(B15="","",IF(E15&lt;&gt;"","Lost founder rate","Founder"))</f>
        <v/>
      </c>
      <c r="G15" s="13" t="n"/>
    </row>
    <row r="16">
      <c r="A16" s="6" t="n">
        <v>12</v>
      </c>
      <c r="B16" s="13" t="n"/>
      <c r="C16" s="25" t="n"/>
      <c r="D16" s="9" t="n"/>
      <c r="E16" s="25" t="n"/>
      <c r="F16" s="23">
        <f>IF(B16="","",IF(E16&lt;&gt;"","Lost founder rate","Founder"))</f>
        <v/>
      </c>
      <c r="G16" s="13" t="n"/>
    </row>
    <row r="17">
      <c r="A17" s="6" t="n">
        <v>13</v>
      </c>
      <c r="B17" s="13" t="n"/>
      <c r="C17" s="25" t="n"/>
      <c r="D17" s="9" t="n"/>
      <c r="E17" s="25" t="n"/>
      <c r="F17" s="23">
        <f>IF(B17="","",IF(E17&lt;&gt;"","Lost founder rate","Founder"))</f>
        <v/>
      </c>
      <c r="G17" s="13" t="n"/>
    </row>
    <row r="18">
      <c r="A18" s="6" t="n">
        <v>14</v>
      </c>
      <c r="B18" s="13" t="n"/>
      <c r="C18" s="25" t="n"/>
      <c r="D18" s="9" t="n"/>
      <c r="E18" s="25" t="n"/>
      <c r="F18" s="23">
        <f>IF(B18="","",IF(E18&lt;&gt;"","Lost founder rate","Founder"))</f>
        <v/>
      </c>
      <c r="G18" s="13" t="n"/>
    </row>
    <row r="19">
      <c r="A19" s="6" t="n">
        <v>15</v>
      </c>
      <c r="B19" s="13" t="n"/>
      <c r="C19" s="25" t="n"/>
      <c r="D19" s="9" t="n"/>
      <c r="E19" s="25" t="n"/>
      <c r="F19" s="23">
        <f>IF(B19="","",IF(E19&lt;&gt;"","Lost founder rate","Founder"))</f>
        <v/>
      </c>
      <c r="G19" s="13" t="n"/>
    </row>
    <row r="20">
      <c r="A20" s="6" t="n">
        <v>16</v>
      </c>
      <c r="B20" s="13" t="n"/>
      <c r="C20" s="25" t="n"/>
      <c r="D20" s="9" t="n"/>
      <c r="E20" s="25" t="n"/>
      <c r="F20" s="23">
        <f>IF(B20="","",IF(E20&lt;&gt;"","Lost founder rate","Founder"))</f>
        <v/>
      </c>
      <c r="G20" s="13" t="n"/>
    </row>
    <row r="21">
      <c r="A21" s="6" t="n">
        <v>17</v>
      </c>
      <c r="B21" s="13" t="n"/>
      <c r="C21" s="25" t="n"/>
      <c r="D21" s="9" t="n"/>
      <c r="E21" s="25" t="n"/>
      <c r="F21" s="23">
        <f>IF(B21="","",IF(E21&lt;&gt;"","Lost founder rate","Founder"))</f>
        <v/>
      </c>
      <c r="G21" s="13" t="n"/>
    </row>
    <row r="22">
      <c r="A22" s="6" t="n">
        <v>18</v>
      </c>
      <c r="B22" s="13" t="n"/>
      <c r="C22" s="25" t="n"/>
      <c r="D22" s="9" t="n"/>
      <c r="E22" s="25" t="n"/>
      <c r="F22" s="23">
        <f>IF(B22="","",IF(E22&lt;&gt;"","Lost founder rate","Founder"))</f>
        <v/>
      </c>
      <c r="G22" s="13" t="n"/>
    </row>
    <row r="23">
      <c r="A23" s="6" t="n">
        <v>19</v>
      </c>
      <c r="B23" s="13" t="n"/>
      <c r="C23" s="25" t="n"/>
      <c r="D23" s="9" t="n"/>
      <c r="E23" s="25" t="n"/>
      <c r="F23" s="23">
        <f>IF(B23="","",IF(E23&lt;&gt;"","Lost founder rate","Founder"))</f>
        <v/>
      </c>
      <c r="G23" s="13" t="n"/>
    </row>
    <row r="24">
      <c r="A24" s="6" t="n">
        <v>20</v>
      </c>
      <c r="B24" s="13" t="n"/>
      <c r="C24" s="25" t="n"/>
      <c r="D24" s="9" t="n"/>
      <c r="E24" s="25" t="n"/>
      <c r="F24" s="23">
        <f>IF(B24="","",IF(E24&lt;&gt;"","Lost founder rate","Founder"))</f>
        <v/>
      </c>
      <c r="G24" s="13" t="n"/>
    </row>
    <row r="25">
      <c r="A25" s="6" t="n">
        <v>21</v>
      </c>
      <c r="B25" s="13" t="n"/>
      <c r="C25" s="25" t="n"/>
      <c r="D25" s="9" t="n"/>
      <c r="E25" s="25" t="n"/>
      <c r="F25" s="23">
        <f>IF(B25="","",IF(E25&lt;&gt;"","Lost founder rate","Founder"))</f>
        <v/>
      </c>
      <c r="G25" s="13" t="n"/>
    </row>
    <row r="26">
      <c r="A26" s="6" t="n">
        <v>22</v>
      </c>
      <c r="B26" s="13" t="n"/>
      <c r="C26" s="25" t="n"/>
      <c r="D26" s="9" t="n"/>
      <c r="E26" s="25" t="n"/>
      <c r="F26" s="23">
        <f>IF(B26="","",IF(E26&lt;&gt;"","Lost founder rate","Founder"))</f>
        <v/>
      </c>
      <c r="G26" s="13" t="n"/>
    </row>
    <row r="27">
      <c r="A27" s="6" t="n">
        <v>23</v>
      </c>
      <c r="B27" s="13" t="n"/>
      <c r="C27" s="25" t="n"/>
      <c r="D27" s="9" t="n"/>
      <c r="E27" s="25" t="n"/>
      <c r="F27" s="23">
        <f>IF(B27="","",IF(E27&lt;&gt;"","Lost founder rate","Founder"))</f>
        <v/>
      </c>
      <c r="G27" s="13" t="n"/>
    </row>
    <row r="28">
      <c r="A28" s="6" t="n">
        <v>24</v>
      </c>
      <c r="B28" s="13" t="n"/>
      <c r="C28" s="25" t="n"/>
      <c r="D28" s="9" t="n"/>
      <c r="E28" s="25" t="n"/>
      <c r="F28" s="23">
        <f>IF(B28="","",IF(E28&lt;&gt;"","Lost founder rate","Founder"))</f>
        <v/>
      </c>
      <c r="G28" s="13" t="n"/>
    </row>
    <row r="29">
      <c r="A29" s="6" t="n">
        <v>25</v>
      </c>
      <c r="B29" s="13" t="n"/>
      <c r="C29" s="25" t="n"/>
      <c r="D29" s="9" t="n"/>
      <c r="E29" s="25" t="n"/>
      <c r="F29" s="23">
        <f>IF(B29="","",IF(E29&lt;&gt;"","Lost founder rate","Founder"))</f>
        <v/>
      </c>
      <c r="G29" s="13" t="n"/>
    </row>
    <row r="30">
      <c r="A30" s="6" t="n">
        <v>26</v>
      </c>
      <c r="B30" s="13" t="n"/>
      <c r="C30" s="25" t="n"/>
      <c r="D30" s="9" t="n"/>
      <c r="E30" s="25" t="n"/>
      <c r="F30" s="23">
        <f>IF(B30="","",IF(E30&lt;&gt;"","Lost founder rate","Founder"))</f>
        <v/>
      </c>
      <c r="G30" s="13" t="n"/>
    </row>
    <row r="31">
      <c r="A31" s="6" t="n">
        <v>27</v>
      </c>
      <c r="B31" s="13" t="n"/>
      <c r="C31" s="25" t="n"/>
      <c r="D31" s="9" t="n"/>
      <c r="E31" s="25" t="n"/>
      <c r="F31" s="23">
        <f>IF(B31="","",IF(E31&lt;&gt;"","Lost founder rate","Founder"))</f>
        <v/>
      </c>
      <c r="G31" s="13" t="n"/>
    </row>
    <row r="32">
      <c r="A32" s="6" t="n">
        <v>28</v>
      </c>
      <c r="B32" s="13" t="n"/>
      <c r="C32" s="25" t="n"/>
      <c r="D32" s="9" t="n"/>
      <c r="E32" s="25" t="n"/>
      <c r="F32" s="23">
        <f>IF(B32="","",IF(E32&lt;&gt;"","Lost founder rate","Founder"))</f>
        <v/>
      </c>
      <c r="G32" s="13" t="n"/>
    </row>
    <row r="33">
      <c r="A33" s="6" t="n">
        <v>29</v>
      </c>
      <c r="B33" s="13" t="n"/>
      <c r="C33" s="25" t="n"/>
      <c r="D33" s="9" t="n"/>
      <c r="E33" s="25" t="n"/>
      <c r="F33" s="23">
        <f>IF(B33="","",IF(E33&lt;&gt;"","Lost founder rate","Founder"))</f>
        <v/>
      </c>
      <c r="G33" s="13" t="n"/>
    </row>
    <row r="34">
      <c r="A34" s="6" t="n">
        <v>30</v>
      </c>
      <c r="B34" s="13" t="n"/>
      <c r="C34" s="25" t="n"/>
      <c r="D34" s="9" t="n"/>
      <c r="E34" s="25" t="n"/>
      <c r="F34" s="23">
        <f>IF(B34="","",IF(E34&lt;&gt;"","Lost founder rate","Founder"))</f>
        <v/>
      </c>
      <c r="G34" s="13" t="n"/>
    </row>
    <row r="35">
      <c r="A35" s="6" t="n">
        <v>31</v>
      </c>
      <c r="B35" s="13" t="n"/>
      <c r="C35" s="25" t="n"/>
      <c r="D35" s="9" t="n"/>
      <c r="E35" s="25" t="n"/>
      <c r="F35" s="23">
        <f>IF(B35="","",IF(E35&lt;&gt;"","Lost founder rate","Founder"))</f>
        <v/>
      </c>
      <c r="G35" s="13" t="n"/>
    </row>
    <row r="36">
      <c r="A36" s="6" t="n">
        <v>32</v>
      </c>
      <c r="B36" s="13" t="n"/>
      <c r="C36" s="25" t="n"/>
      <c r="D36" s="9" t="n"/>
      <c r="E36" s="25" t="n"/>
      <c r="F36" s="23">
        <f>IF(B36="","",IF(E36&lt;&gt;"","Lost founder rate","Founder"))</f>
        <v/>
      </c>
      <c r="G36" s="13" t="n"/>
    </row>
    <row r="37">
      <c r="A37" s="6" t="n">
        <v>33</v>
      </c>
      <c r="B37" s="13" t="n"/>
      <c r="C37" s="25" t="n"/>
      <c r="D37" s="9" t="n"/>
      <c r="E37" s="25" t="n"/>
      <c r="F37" s="23">
        <f>IF(B37="","",IF(E37&lt;&gt;"","Lost founder rate","Founder"))</f>
        <v/>
      </c>
      <c r="G37" s="13" t="n"/>
    </row>
    <row r="38">
      <c r="A38" s="6" t="n">
        <v>34</v>
      </c>
      <c r="B38" s="13" t="n"/>
      <c r="C38" s="25" t="n"/>
      <c r="D38" s="9" t="n"/>
      <c r="E38" s="25" t="n"/>
      <c r="F38" s="23">
        <f>IF(B38="","",IF(E38&lt;&gt;"","Lost founder rate","Founder"))</f>
        <v/>
      </c>
      <c r="G38" s="13" t="n"/>
    </row>
    <row r="39">
      <c r="A39" s="6" t="n">
        <v>35</v>
      </c>
      <c r="B39" s="13" t="n"/>
      <c r="C39" s="25" t="n"/>
      <c r="D39" s="9" t="n"/>
      <c r="E39" s="25" t="n"/>
      <c r="F39" s="23">
        <f>IF(B39="","",IF(E39&lt;&gt;"","Lost founder rate","Founder"))</f>
        <v/>
      </c>
      <c r="G39" s="13" t="n"/>
    </row>
    <row r="40">
      <c r="A40" s="6" t="n">
        <v>36</v>
      </c>
      <c r="B40" s="13" t="n"/>
      <c r="C40" s="25" t="n"/>
      <c r="D40" s="9" t="n"/>
      <c r="E40" s="25" t="n"/>
      <c r="F40" s="23">
        <f>IF(B40="","",IF(E40&lt;&gt;"","Lost founder rate","Founder"))</f>
        <v/>
      </c>
      <c r="G40" s="13" t="n"/>
    </row>
    <row r="41">
      <c r="A41" s="6" t="n">
        <v>37</v>
      </c>
      <c r="B41" s="13" t="n"/>
      <c r="C41" s="25" t="n"/>
      <c r="D41" s="9" t="n"/>
      <c r="E41" s="25" t="n"/>
      <c r="F41" s="23">
        <f>IF(B41="","",IF(E41&lt;&gt;"","Lost founder rate","Founder"))</f>
        <v/>
      </c>
      <c r="G41" s="13" t="n"/>
    </row>
    <row r="42">
      <c r="A42" s="6" t="n">
        <v>38</v>
      </c>
      <c r="B42" s="13" t="n"/>
      <c r="C42" s="25" t="n"/>
      <c r="D42" s="9" t="n"/>
      <c r="E42" s="25" t="n"/>
      <c r="F42" s="23">
        <f>IF(B42="","",IF(E42&lt;&gt;"","Lost founder rate","Founder"))</f>
        <v/>
      </c>
      <c r="G42" s="13" t="n"/>
    </row>
    <row r="43">
      <c r="A43" s="6" t="n">
        <v>39</v>
      </c>
      <c r="B43" s="13" t="n"/>
      <c r="C43" s="25" t="n"/>
      <c r="D43" s="9" t="n"/>
      <c r="E43" s="25" t="n"/>
      <c r="F43" s="23">
        <f>IF(B43="","",IF(E43&lt;&gt;"","Lost founder rate","Founder"))</f>
        <v/>
      </c>
      <c r="G43" s="13" t="n"/>
    </row>
    <row r="44">
      <c r="A44" s="6" t="n">
        <v>40</v>
      </c>
      <c r="B44" s="13" t="n"/>
      <c r="C44" s="25" t="n"/>
      <c r="D44" s="9" t="n"/>
      <c r="E44" s="25" t="n"/>
      <c r="F44" s="23">
        <f>IF(B44="","",IF(E44&lt;&gt;"","Lost founder rate","Founder"))</f>
        <v/>
      </c>
      <c r="G44" s="13" t="n"/>
    </row>
    <row r="45">
      <c r="A45" s="6" t="n">
        <v>41</v>
      </c>
      <c r="B45" s="13" t="n"/>
      <c r="C45" s="25" t="n"/>
      <c r="D45" s="9" t="n"/>
      <c r="E45" s="25" t="n"/>
      <c r="F45" s="23">
        <f>IF(B45="","",IF(E45&lt;&gt;"","Lost founder rate","Founder"))</f>
        <v/>
      </c>
      <c r="G45" s="13" t="n"/>
    </row>
    <row r="46">
      <c r="A46" s="6" t="n">
        <v>42</v>
      </c>
      <c r="B46" s="13" t="n"/>
      <c r="C46" s="25" t="n"/>
      <c r="D46" s="9" t="n"/>
      <c r="E46" s="25" t="n"/>
      <c r="F46" s="23">
        <f>IF(B46="","",IF(E46&lt;&gt;"","Lost founder rate","Founder"))</f>
        <v/>
      </c>
      <c r="G46" s="13" t="n"/>
    </row>
    <row r="47">
      <c r="A47" s="6" t="n">
        <v>43</v>
      </c>
      <c r="B47" s="13" t="n"/>
      <c r="C47" s="25" t="n"/>
      <c r="D47" s="9" t="n"/>
      <c r="E47" s="25" t="n"/>
      <c r="F47" s="23">
        <f>IF(B47="","",IF(E47&lt;&gt;"","Lost founder rate","Founder"))</f>
        <v/>
      </c>
      <c r="G47" s="13" t="n"/>
    </row>
    <row r="48">
      <c r="A48" s="6" t="n">
        <v>44</v>
      </c>
      <c r="B48" s="13" t="n"/>
      <c r="C48" s="25" t="n"/>
      <c r="D48" s="9" t="n"/>
      <c r="E48" s="25" t="n"/>
      <c r="F48" s="23">
        <f>IF(B48="","",IF(E48&lt;&gt;"","Lost founder rate","Founder"))</f>
        <v/>
      </c>
      <c r="G48" s="13" t="n"/>
    </row>
    <row r="49">
      <c r="A49" s="6" t="n">
        <v>45</v>
      </c>
      <c r="B49" s="13" t="n"/>
      <c r="C49" s="25" t="n"/>
      <c r="D49" s="9" t="n"/>
      <c r="E49" s="25" t="n"/>
      <c r="F49" s="23">
        <f>IF(B49="","",IF(E49&lt;&gt;"","Lost founder rate","Founder"))</f>
        <v/>
      </c>
      <c r="G49" s="13" t="n"/>
    </row>
    <row r="50">
      <c r="A50" s="6" t="n">
        <v>46</v>
      </c>
      <c r="B50" s="13" t="n"/>
      <c r="C50" s="25" t="n"/>
      <c r="D50" s="9" t="n"/>
      <c r="E50" s="25" t="n"/>
      <c r="F50" s="23">
        <f>IF(B50="","",IF(E50&lt;&gt;"","Lost founder rate","Founder"))</f>
        <v/>
      </c>
      <c r="G50" s="13" t="n"/>
    </row>
    <row r="51">
      <c r="A51" s="6" t="n">
        <v>47</v>
      </c>
      <c r="B51" s="13" t="n"/>
      <c r="C51" s="25" t="n"/>
      <c r="D51" s="9" t="n"/>
      <c r="E51" s="25" t="n"/>
      <c r="F51" s="23">
        <f>IF(B51="","",IF(E51&lt;&gt;"","Lost founder rate","Founder"))</f>
        <v/>
      </c>
      <c r="G51" s="13" t="n"/>
    </row>
    <row r="52">
      <c r="A52" s="6" t="n">
        <v>48</v>
      </c>
      <c r="B52" s="13" t="n"/>
      <c r="C52" s="25" t="n"/>
      <c r="D52" s="9" t="n"/>
      <c r="E52" s="25" t="n"/>
      <c r="F52" s="23">
        <f>IF(B52="","",IF(E52&lt;&gt;"","Lost founder rate","Founder"))</f>
        <v/>
      </c>
      <c r="G52" s="13" t="n"/>
    </row>
    <row r="53">
      <c r="A53" s="6" t="n">
        <v>49</v>
      </c>
      <c r="B53" s="13" t="n"/>
      <c r="C53" s="25" t="n"/>
      <c r="D53" s="9" t="n"/>
      <c r="E53" s="25" t="n"/>
      <c r="F53" s="23">
        <f>IF(B53="","",IF(E53&lt;&gt;"","Lost founder rate","Founder"))</f>
        <v/>
      </c>
      <c r="G53" s="13" t="n"/>
    </row>
    <row r="54">
      <c r="A54" s="6" t="n">
        <v>50</v>
      </c>
      <c r="B54" s="13" t="n"/>
      <c r="C54" s="25" t="n"/>
      <c r="D54" s="9" t="n"/>
      <c r="E54" s="25" t="n"/>
      <c r="F54" s="23">
        <f>IF(B54="","",IF(E54&lt;&gt;"","Lost founder rate","Founder"))</f>
        <v/>
      </c>
      <c r="G54" s="1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2026-10-26T17:33:03Z</dcterms:created>
  <dcterms:modified xmlns:dcterms="http://purl.org/dc/terms/" xmlns:xsi="http://www.w3.org/2001/XMLSchema-instance" xsi:type="dcterms:W3CDTF">2026-10-26T17:33:03Z</dcterms:modified>
</cp:coreProperties>
</file>